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8795" windowHeight="12270" tabRatio="762" activeTab="0"/>
  </bookViews>
  <sheets>
    <sheet name="Übersicht" sheetId="1" r:id="rId1"/>
    <sheet name="Jan" sheetId="2" r:id="rId2"/>
    <sheet name="Feb" sheetId="3" r:id="rId3"/>
    <sheet name="Mrz" sheetId="4" r:id="rId4"/>
    <sheet name="Apr" sheetId="5" r:id="rId5"/>
    <sheet name="Ma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z" sheetId="13" r:id="rId13"/>
    <sheet name="Mini" sheetId="14" r:id="rId14"/>
    <sheet name="Konfig" sheetId="15" r:id="rId15"/>
    <sheet name="Feiertage" sheetId="16" r:id="rId16"/>
  </sheets>
  <definedNames>
    <definedName name="aprC">'Übersicht'!$B$16:$H$21</definedName>
    <definedName name="augC">'Übersicht'!$J$25:$P$30</definedName>
    <definedName name="Bundesländer" localSheetId="15">'Feiertage'!$A$30:$A$45</definedName>
    <definedName name="BundeslandFeiertage">'Feiertage'!$A$6</definedName>
    <definedName name="color">'Konfig'!$B$6</definedName>
    <definedName name="dezC">'Übersicht'!$R$34:$X$39</definedName>
    <definedName name="_xlnm.Print_Area" localSheetId="4">'Apr'!$A$1:$N$38</definedName>
    <definedName name="_xlnm.Print_Area" localSheetId="8">'Aug'!$A$1:$N$38</definedName>
    <definedName name="_xlnm.Print_Area" localSheetId="12">'Dez'!$A$1:$N$38</definedName>
    <definedName name="_xlnm.Print_Area" localSheetId="2">'Feb'!$A$1:$N$38</definedName>
    <definedName name="_xlnm.Print_Area" localSheetId="1">'Jan'!$A$1:$N$38</definedName>
    <definedName name="_xlnm.Print_Area" localSheetId="7">'Jul'!$A$1:$N$38</definedName>
    <definedName name="_xlnm.Print_Area" localSheetId="6">'Jun'!$A$1:$N$38</definedName>
    <definedName name="_xlnm.Print_Area" localSheetId="5">'Mai'!$A$1:$N$38</definedName>
    <definedName name="_xlnm.Print_Area" localSheetId="13">'Mini'!$B$2:$AR$15</definedName>
    <definedName name="_xlnm.Print_Area" localSheetId="3">'Mrz'!$A$1:$N$38</definedName>
    <definedName name="_xlnm.Print_Area" localSheetId="11">'Nov'!$A$1:$N$38</definedName>
    <definedName name="_xlnm.Print_Area" localSheetId="10">'Okt'!$A$1:$N$38</definedName>
    <definedName name="_xlnm.Print_Area" localSheetId="9">'Sep'!$A$1:$N$38</definedName>
    <definedName name="febC">'Übersicht'!$J$7:$P$12</definedName>
    <definedName name="Feiertage">'Feiertage'!$A$11:$A$26</definedName>
    <definedName name="JahrFeiertage">'Feiertage'!$B$6</definedName>
    <definedName name="janC">'Übersicht'!$B$7:$H$12</definedName>
    <definedName name="julC">'Übersicht'!$B$25:$H$30</definedName>
    <definedName name="junC">'Übersicht'!$R$16:$X$21</definedName>
    <definedName name="maiC">'Übersicht'!$J$16:$P$21</definedName>
    <definedName name="mrzC">'Übersicht'!$R$7:$X$12</definedName>
    <definedName name="novC">'Übersicht'!$J$34:$P$39</definedName>
    <definedName name="oktC">'Übersicht'!$B$34:$H$39</definedName>
    <definedName name="sepC">'Übersicht'!$R$25:$X$30</definedName>
  </definedNames>
  <calcPr fullCalcOnLoad="1"/>
</workbook>
</file>

<file path=xl/comments16.xml><?xml version="1.0" encoding="utf-8"?>
<comments xmlns="http://schemas.openxmlformats.org/spreadsheetml/2006/main">
  <authors>
    <author>Autor</author>
  </authors>
  <commentList>
    <comment ref="C10" authorId="0">
      <text>
        <r>
          <rPr>
            <sz val="14"/>
            <rFont val="Tahoma"/>
            <family val="2"/>
          </rPr>
          <t>Bundesland Nr.:</t>
        </r>
      </text>
    </comment>
  </commentList>
</comments>
</file>

<file path=xl/sharedStrings.xml><?xml version="1.0" encoding="utf-8"?>
<sst xmlns="http://schemas.openxmlformats.org/spreadsheetml/2006/main" count="525" uniqueCount="101">
  <si>
    <t>Jahr</t>
  </si>
  <si>
    <t>Notizen</t>
  </si>
  <si>
    <t>Januar</t>
  </si>
  <si>
    <t>Februar</t>
  </si>
  <si>
    <t>März</t>
  </si>
  <si>
    <t>So</t>
  </si>
  <si>
    <t>Mo</t>
  </si>
  <si>
    <t>Di</t>
  </si>
  <si>
    <t>Mi</t>
  </si>
  <si>
    <t>Do</t>
  </si>
  <si>
    <t>Fr</t>
  </si>
  <si>
    <t>Sa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</si>
  <si>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</si>
  <si>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</si>
  <si>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</si>
  <si>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</si>
  <si>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</si>
  <si>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</si>
  <si>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</si>
  <si>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</si>
  <si>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</si>
  <si>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Sonntag</t>
  </si>
  <si>
    <t>Montatg</t>
  </si>
  <si>
    <t>Dienstag</t>
  </si>
  <si>
    <t>Mittwoch</t>
  </si>
  <si>
    <t>Donnerstag</t>
  </si>
  <si>
    <t>Freitag</t>
  </si>
  <si>
    <t>Samstag</t>
  </si>
  <si>
    <t xml:space="preserve"> Notizen:</t>
  </si>
  <si>
    <t>Farbe</t>
  </si>
  <si>
    <t>Orange</t>
  </si>
  <si>
    <t>Blau</t>
  </si>
  <si>
    <t>Grau</t>
  </si>
  <si>
    <t>Baden-Württemberg</t>
  </si>
  <si>
    <t>Auswertungs-</t>
  </si>
  <si>
    <t>jahr</t>
  </si>
  <si>
    <t>Bundesland Nr.</t>
  </si>
  <si>
    <t>BL#</t>
  </si>
  <si>
    <t>Datum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</si>
  <si>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</si>
  <si>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</si>
  <si>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</si>
  <si>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</si>
  <si>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</si>
  <si>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</si>
  <si>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</si>
  <si>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</si>
  <si>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</si>
  <si>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</si>
  <si>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</si>
  <si>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</si>
  <si>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</si>
  <si>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</si>
  <si>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</si>
  <si>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</si>
  <si>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Neujahrstag</t>
  </si>
  <si>
    <t>x</t>
  </si>
  <si>
    <t>Heilige Drei Könige</t>
  </si>
  <si>
    <t>Karfreitag</t>
  </si>
  <si>
    <t>Ostersonntag</t>
  </si>
  <si>
    <t>Ostermontag</t>
  </si>
  <si>
    <t>Tag der Arbeit</t>
  </si>
  <si>
    <t>Christi Himmelfahrt</t>
  </si>
  <si>
    <t>Pfingstsonntag</t>
  </si>
  <si>
    <t>Pfingstmontag</t>
  </si>
  <si>
    <t>Fronleichnam</t>
  </si>
  <si>
    <t>Reformationstag</t>
  </si>
  <si>
    <t>Allerheiligen</t>
  </si>
  <si>
    <t>Buß- und Bettag</t>
  </si>
  <si>
    <t>1. Weihnachtstag</t>
  </si>
  <si>
    <t>2. Weihnachtstag</t>
  </si>
  <si>
    <t>Deutsche Bundesländer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</si>
  <si>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</si>
  <si>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</si>
  <si>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</si>
  <si>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</si>
  <si>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</si>
  <si>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</si>
  <si>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</si>
  <si>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</si>
  <si>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</si>
  <si>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</si>
  <si>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</si>
  <si>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</si>
  <si>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</si>
  <si>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</si>
  <si>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</si>
  <si>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Tag der Dt. Einheit</t>
  </si>
  <si>
    <t>Farbeinstellungen</t>
  </si>
  <si>
    <t>Feiertagesübersicht nach Bundesländer</t>
  </si>
  <si>
    <t>Vorschau:</t>
  </si>
  <si>
    <t>Konfiguration</t>
  </si>
  <si>
    <t>Alle Feitertage</t>
  </si>
  <si>
    <t>Feiertage</t>
  </si>
  <si>
    <t>Hilfsspalten</t>
  </si>
  <si>
    <t>Monat</t>
  </si>
  <si>
    <t>Erster Tag</t>
  </si>
  <si>
    <t>Letzer Tag</t>
  </si>
  <si>
    <t>Tage gesamt</t>
  </si>
  <si>
    <t>Mini-Kalender</t>
  </si>
  <si>
    <t>Bundesland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</si>
</sst>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7]dddd\,\ d\.\ mmmm\ yyyy"/>
    <numFmt numFmtId="174" formatCode="dd/mm/yy;@"/>
  </numFmts>
  <fonts count="52"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sz val="10"/>
      <color indexed="22"/>
      <name val="Verdana"/>
      <family val="0"/>
    </font>
    <font>
      <sz val="16"/>
      <name val="Verdana"/>
      <family val="0"/>
    </font>
    <font>
      <b/>
      <sz val="11"/>
      <color indexed="63"/>
      <name val="Verdana"/>
      <family val="2"/>
    </font>
    <font>
      <sz val="8"/>
      <color indexed="63"/>
      <name val="Verdana"/>
      <family val="2"/>
    </font>
    <font>
      <sz val="8"/>
      <color indexed="22"/>
      <name val="Verdana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color indexed="63"/>
      <name val="Arial"/>
      <family val="2"/>
    </font>
    <font>
      <sz val="14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55"/>
      <name val="Arial"/>
      <family val="2"/>
    </font>
    <font>
      <b/>
      <sz val="8"/>
      <name val="Verdan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4"/>
      <name val="Tahoma"/>
      <family val="2"/>
    </font>
    <font>
      <sz val="7"/>
      <color indexed="63"/>
      <name val="Arial"/>
      <family val="2"/>
    </font>
    <font>
      <sz val="7"/>
      <name val="Arial"/>
      <family val="2"/>
    </font>
    <font>
      <b/>
      <sz val="12"/>
      <name val="Verdana"/>
      <family val="2"/>
    </font>
    <font>
      <sz val="10"/>
      <color indexed="9"/>
      <name val="Arial"/>
      <family val="2"/>
    </font>
    <font>
      <sz val="36"/>
      <color indexed="18"/>
      <name val="Arial"/>
      <family val="2"/>
    </font>
    <font>
      <b/>
      <sz val="26"/>
      <color indexed="62"/>
      <name val="Arial Narrow"/>
      <family val="2"/>
    </font>
    <font>
      <i/>
      <sz val="10"/>
      <name val="Verdana"/>
      <family val="2"/>
    </font>
    <font>
      <b/>
      <sz val="18"/>
      <name val="Verdana"/>
      <family val="2"/>
    </font>
    <font>
      <b/>
      <i/>
      <sz val="10"/>
      <name val="Arial"/>
      <family val="2"/>
    </font>
    <font>
      <sz val="10"/>
      <color indexed="9"/>
      <name val="Verdana"/>
      <family val="0"/>
    </font>
    <font>
      <b/>
      <sz val="12"/>
      <color indexed="10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/>
      <bottom style="hair">
        <color indexed="23"/>
      </bottom>
    </border>
    <border>
      <left style="thin">
        <color indexed="22"/>
      </left>
      <right style="thin">
        <color indexed="22"/>
      </right>
      <top style="thin"/>
      <bottom style="hair">
        <color indexed="23"/>
      </bottom>
    </border>
    <border>
      <left style="thin">
        <color indexed="22"/>
      </left>
      <right style="medium">
        <color indexed="23"/>
      </right>
      <top style="thin"/>
      <bottom style="hair">
        <color indexed="23"/>
      </bottom>
    </border>
    <border>
      <left style="medium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2"/>
      </left>
      <right style="thin">
        <color indexed="22"/>
      </right>
      <top style="hair">
        <color indexed="23"/>
      </top>
      <bottom style="hair">
        <color indexed="23"/>
      </bottom>
    </border>
    <border>
      <left style="thin">
        <color indexed="22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>
        <color indexed="63"/>
      </right>
      <top style="hair">
        <color indexed="23"/>
      </top>
      <bottom style="medium">
        <color indexed="23"/>
      </bottom>
    </border>
    <border>
      <left style="thin">
        <color indexed="22"/>
      </left>
      <right style="thin">
        <color indexed="22"/>
      </right>
      <top style="hair">
        <color indexed="23"/>
      </top>
      <bottom style="medium">
        <color indexed="23"/>
      </bottom>
    </border>
    <border>
      <left style="thin">
        <color indexed="22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double"/>
      <right style="medium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double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medium">
        <color indexed="23"/>
      </right>
      <top>
        <color indexed="63"/>
      </top>
      <bottom style="thin"/>
    </border>
    <border>
      <left style="thin">
        <color indexed="55"/>
      </left>
      <right style="thin">
        <color indexed="22"/>
      </right>
      <top style="thin"/>
      <bottom style="hair">
        <color indexed="23"/>
      </bottom>
    </border>
    <border>
      <left style="thin">
        <color indexed="55"/>
      </left>
      <right style="thin">
        <color indexed="22"/>
      </right>
      <top style="hair">
        <color indexed="23"/>
      </top>
      <bottom style="hair">
        <color indexed="23"/>
      </bottom>
    </border>
    <border>
      <left style="thin">
        <color indexed="55"/>
      </left>
      <right style="thin">
        <color indexed="22"/>
      </right>
      <top style="hair">
        <color indexed="23"/>
      </top>
      <bottom style="medium">
        <color indexed="2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0" fillId="22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171">
    <xf numFmtId="0" fontId="0" fillId="0" borderId="0" xfId="0" applyAlignment="1">
      <alignment/>
    </xf>
    <xf numFmtId="0" fontId="4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5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 horizontal="left"/>
      <protection hidden="1"/>
    </xf>
    <xf numFmtId="0" fontId="0" fillId="24" borderId="10" xfId="0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 horizontal="center"/>
      <protection hidden="1"/>
    </xf>
    <xf numFmtId="0" fontId="0" fillId="24" borderId="12" xfId="0" applyFill="1" applyBorder="1" applyAlignment="1" applyProtection="1">
      <alignment horizontal="center"/>
      <protection hidden="1"/>
    </xf>
    <xf numFmtId="0" fontId="4" fillId="24" borderId="0" xfId="0" applyFont="1" applyFill="1" applyAlignment="1" applyProtection="1">
      <alignment horizontal="center"/>
      <protection hidden="1"/>
    </xf>
    <xf numFmtId="0" fontId="0" fillId="24" borderId="13" xfId="0" applyFill="1" applyBorder="1" applyAlignment="1" applyProtection="1">
      <alignment/>
      <protection hidden="1"/>
    </xf>
    <xf numFmtId="0" fontId="0" fillId="24" borderId="14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hidden="1"/>
    </xf>
    <xf numFmtId="0" fontId="7" fillId="11" borderId="16" xfId="0" applyFont="1" applyFill="1" applyBorder="1" applyAlignment="1" applyProtection="1">
      <alignment horizontal="center" vertical="center"/>
      <protection hidden="1"/>
    </xf>
    <xf numFmtId="0" fontId="7" fillId="11" borderId="0" xfId="0" applyFont="1" applyFill="1" applyBorder="1" applyAlignment="1" applyProtection="1">
      <alignment horizontal="center" vertical="center"/>
      <protection hidden="1"/>
    </xf>
    <xf numFmtId="0" fontId="7" fillId="11" borderId="17" xfId="0" applyFont="1" applyFill="1" applyBorder="1" applyAlignment="1" applyProtection="1">
      <alignment horizontal="center" vertical="center"/>
      <protection hidden="1"/>
    </xf>
    <xf numFmtId="0" fontId="8" fillId="24" borderId="0" xfId="0" applyFont="1" applyFill="1" applyAlignment="1" applyProtection="1">
      <alignment horizontal="center"/>
      <protection hidden="1"/>
    </xf>
    <xf numFmtId="1" fontId="4" fillId="24" borderId="0" xfId="0" applyNumberFormat="1" applyFont="1" applyFill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3" fillId="24" borderId="0" xfId="0" applyFont="1" applyFill="1" applyAlignment="1" applyProtection="1">
      <alignment horizontal="center"/>
      <protection hidden="1"/>
    </xf>
    <xf numFmtId="0" fontId="0" fillId="24" borderId="23" xfId="0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0" fontId="12" fillId="22" borderId="16" xfId="0" applyFont="1" applyFill="1" applyBorder="1" applyAlignment="1" applyProtection="1">
      <alignment horizontal="center" vertical="center"/>
      <protection hidden="1"/>
    </xf>
    <xf numFmtId="0" fontId="12" fillId="24" borderId="0" xfId="0" applyFont="1" applyFill="1" applyBorder="1" applyAlignment="1" applyProtection="1">
      <alignment horizontal="center" vertical="center"/>
      <protection hidden="1"/>
    </xf>
    <xf numFmtId="0" fontId="13" fillId="24" borderId="24" xfId="0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/>
      <protection hidden="1"/>
    </xf>
    <xf numFmtId="0" fontId="10" fillId="24" borderId="0" xfId="0" applyFont="1" applyFill="1" applyBorder="1" applyAlignment="1" applyProtection="1">
      <alignment horizontal="center" vertical="center"/>
      <protection hidden="1"/>
    </xf>
    <xf numFmtId="0" fontId="15" fillId="24" borderId="24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/>
      <protection hidden="1"/>
    </xf>
    <xf numFmtId="0" fontId="12" fillId="22" borderId="25" xfId="0" applyFont="1" applyFill="1" applyBorder="1" applyAlignment="1" applyProtection="1">
      <alignment horizontal="center" vertical="center"/>
      <protection hidden="1"/>
    </xf>
    <xf numFmtId="0" fontId="12" fillId="22" borderId="26" xfId="0" applyFont="1" applyFill="1" applyBorder="1" applyAlignment="1" applyProtection="1">
      <alignment horizontal="center" vertical="center"/>
      <protection hidden="1"/>
    </xf>
    <xf numFmtId="0" fontId="10" fillId="24" borderId="27" xfId="0" applyFont="1" applyFill="1" applyBorder="1" applyAlignment="1" applyProtection="1">
      <alignment horizontal="center" vertical="center"/>
      <protection hidden="1"/>
    </xf>
    <xf numFmtId="0" fontId="15" fillId="24" borderId="28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24" borderId="0" xfId="0" applyFont="1" applyFill="1" applyAlignment="1" applyProtection="1">
      <alignment/>
      <protection hidden="1"/>
    </xf>
    <xf numFmtId="0" fontId="18" fillId="24" borderId="29" xfId="0" applyFont="1" applyFill="1" applyBorder="1" applyAlignment="1" applyProtection="1">
      <alignment/>
      <protection hidden="1"/>
    </xf>
    <xf numFmtId="0" fontId="7" fillId="24" borderId="30" xfId="0" applyFont="1" applyFill="1" applyBorder="1" applyAlignment="1" applyProtection="1">
      <alignment horizontal="center"/>
      <protection hidden="1"/>
    </xf>
    <xf numFmtId="0" fontId="7" fillId="24" borderId="31" xfId="0" applyFont="1" applyFill="1" applyBorder="1" applyAlignment="1" applyProtection="1">
      <alignment horizontal="center"/>
      <protection hidden="1"/>
    </xf>
    <xf numFmtId="0" fontId="18" fillId="24" borderId="32" xfId="0" applyFont="1" applyFill="1" applyBorder="1" applyAlignment="1" applyProtection="1">
      <alignment/>
      <protection hidden="1"/>
    </xf>
    <xf numFmtId="0" fontId="7" fillId="24" borderId="33" xfId="0" applyFont="1" applyFill="1" applyBorder="1" applyAlignment="1" applyProtection="1">
      <alignment horizontal="center"/>
      <protection hidden="1"/>
    </xf>
    <xf numFmtId="0" fontId="7" fillId="24" borderId="34" xfId="0" applyFont="1" applyFill="1" applyBorder="1" applyAlignment="1" applyProtection="1">
      <alignment horizontal="center"/>
      <protection hidden="1"/>
    </xf>
    <xf numFmtId="0" fontId="18" fillId="24" borderId="35" xfId="0" applyFont="1" applyFill="1" applyBorder="1" applyAlignment="1" applyProtection="1">
      <alignment/>
      <protection hidden="1"/>
    </xf>
    <xf numFmtId="0" fontId="7" fillId="24" borderId="36" xfId="0" applyFont="1" applyFill="1" applyBorder="1" applyAlignment="1" applyProtection="1">
      <alignment horizontal="center"/>
      <protection hidden="1"/>
    </xf>
    <xf numFmtId="0" fontId="7" fillId="24" borderId="37" xfId="0" applyFont="1" applyFill="1" applyBorder="1" applyAlignment="1" applyProtection="1">
      <alignment horizontal="center"/>
      <protection hidden="1"/>
    </xf>
    <xf numFmtId="0" fontId="12" fillId="22" borderId="38" xfId="0" applyFont="1" applyFill="1" applyBorder="1" applyAlignment="1" applyProtection="1">
      <alignment horizontal="center" vertical="center"/>
      <protection hidden="1"/>
    </xf>
    <xf numFmtId="0" fontId="12" fillId="24" borderId="38" xfId="0" applyFont="1" applyFill="1" applyBorder="1" applyAlignment="1" applyProtection="1">
      <alignment horizontal="center" vertical="center"/>
      <protection hidden="1"/>
    </xf>
    <xf numFmtId="0" fontId="19" fillId="24" borderId="39" xfId="0" applyFont="1" applyFill="1" applyBorder="1" applyAlignment="1" applyProtection="1">
      <alignment horizontal="center" vertical="center"/>
      <protection hidden="1"/>
    </xf>
    <xf numFmtId="0" fontId="9" fillId="0" borderId="40" xfId="53" applyFill="1" applyBorder="1" applyAlignment="1">
      <alignment horizontal="center"/>
      <protection/>
    </xf>
    <xf numFmtId="0" fontId="9" fillId="0" borderId="0" xfId="53">
      <alignment/>
      <protection/>
    </xf>
    <xf numFmtId="0" fontId="9" fillId="20" borderId="41" xfId="53" applyFont="1" applyFill="1" applyBorder="1" applyAlignment="1">
      <alignment horizontal="center"/>
      <protection/>
    </xf>
    <xf numFmtId="0" fontId="9" fillId="20" borderId="42" xfId="53" applyFont="1" applyFill="1" applyBorder="1" applyAlignment="1">
      <alignment horizontal="center"/>
      <protection/>
    </xf>
    <xf numFmtId="0" fontId="9" fillId="0" borderId="43" xfId="53" applyBorder="1" applyAlignment="1">
      <alignment horizontal="centerContinuous"/>
      <protection/>
    </xf>
    <xf numFmtId="0" fontId="9" fillId="0" borderId="44" xfId="53" applyBorder="1" applyAlignment="1">
      <alignment horizontal="centerContinuous"/>
      <protection/>
    </xf>
    <xf numFmtId="0" fontId="9" fillId="0" borderId="45" xfId="53" applyBorder="1" applyAlignment="1">
      <alignment horizontal="centerContinuous"/>
      <protection/>
    </xf>
    <xf numFmtId="0" fontId="9" fillId="0" borderId="0" xfId="53" applyAlignment="1">
      <alignment horizontal="centerContinuous"/>
      <protection/>
    </xf>
    <xf numFmtId="0" fontId="9" fillId="0" borderId="46" xfId="53" applyBorder="1" applyAlignment="1">
      <alignment horizontal="center"/>
      <protection/>
    </xf>
    <xf numFmtId="0" fontId="9" fillId="0" borderId="47" xfId="53" applyBorder="1" applyAlignment="1">
      <alignment horizontal="center"/>
      <protection/>
    </xf>
    <xf numFmtId="0" fontId="9" fillId="0" borderId="48" xfId="53" applyBorder="1" applyAlignment="1">
      <alignment horizontal="center"/>
      <protection/>
    </xf>
    <xf numFmtId="0" fontId="38" fillId="0" borderId="49" xfId="53" applyFont="1" applyFill="1" applyBorder="1" applyAlignment="1">
      <alignment horizontal="center" vertical="center" wrapText="1"/>
      <protection/>
    </xf>
    <xf numFmtId="0" fontId="9" fillId="8" borderId="50" xfId="53" applyFill="1" applyBorder="1" applyAlignment="1">
      <alignment horizontal="center"/>
      <protection/>
    </xf>
    <xf numFmtId="0" fontId="9" fillId="0" borderId="51" xfId="53" applyBorder="1" applyAlignment="1">
      <alignment horizontal="centerContinuous"/>
      <protection/>
    </xf>
    <xf numFmtId="0" fontId="9" fillId="0" borderId="52" xfId="53" applyBorder="1" applyAlignment="1">
      <alignment horizontal="centerContinuous"/>
      <protection/>
    </xf>
    <xf numFmtId="0" fontId="9" fillId="0" borderId="52" xfId="53" applyBorder="1" applyAlignment="1">
      <alignment horizontal="center"/>
      <protection/>
    </xf>
    <xf numFmtId="0" fontId="9" fillId="0" borderId="53" xfId="53" applyFill="1" applyBorder="1">
      <alignment/>
      <protection/>
    </xf>
    <xf numFmtId="174" fontId="9" fillId="0" borderId="53" xfId="53" applyNumberFormat="1" applyFont="1" applyFill="1" applyBorder="1" applyAlignment="1" applyProtection="1">
      <alignment horizontal="center"/>
      <protection hidden="1"/>
    </xf>
    <xf numFmtId="0" fontId="9" fillId="8" borderId="54" xfId="53" applyFill="1" applyBorder="1" applyAlignment="1">
      <alignment horizontal="center"/>
      <protection/>
    </xf>
    <xf numFmtId="0" fontId="9" fillId="0" borderId="55" xfId="53" applyFill="1" applyBorder="1" applyAlignment="1">
      <alignment horizontal="center" wrapText="1"/>
      <protection/>
    </xf>
    <xf numFmtId="0" fontId="9" fillId="0" borderId="53" xfId="53" applyFill="1" applyBorder="1" applyAlignment="1">
      <alignment horizontal="center" wrapText="1"/>
      <protection/>
    </xf>
    <xf numFmtId="0" fontId="9" fillId="0" borderId="56" xfId="53" applyFill="1" applyBorder="1">
      <alignment/>
      <protection/>
    </xf>
    <xf numFmtId="174" fontId="9" fillId="0" borderId="56" xfId="53" applyNumberFormat="1" applyFont="1" applyFill="1" applyBorder="1" applyAlignment="1" applyProtection="1">
      <alignment horizontal="center"/>
      <protection hidden="1"/>
    </xf>
    <xf numFmtId="0" fontId="9" fillId="8" borderId="57" xfId="53" applyFill="1" applyBorder="1" applyAlignment="1">
      <alignment horizontal="center"/>
      <protection/>
    </xf>
    <xf numFmtId="0" fontId="9" fillId="0" borderId="45" xfId="53" applyFill="1" applyBorder="1" applyAlignment="1">
      <alignment horizontal="center" wrapText="1"/>
      <protection/>
    </xf>
    <xf numFmtId="0" fontId="9" fillId="0" borderId="56" xfId="53" applyFill="1" applyBorder="1" applyAlignment="1">
      <alignment horizontal="center" wrapText="1"/>
      <protection/>
    </xf>
    <xf numFmtId="0" fontId="9" fillId="8" borderId="58" xfId="53" applyFill="1" applyBorder="1" applyAlignment="1">
      <alignment horizontal="center"/>
      <protection/>
    </xf>
    <xf numFmtId="0" fontId="9" fillId="8" borderId="59" xfId="53" applyFill="1" applyBorder="1" applyAlignment="1">
      <alignment horizontal="center"/>
      <protection/>
    </xf>
    <xf numFmtId="0" fontId="38" fillId="20" borderId="56" xfId="53" applyFont="1" applyFill="1" applyBorder="1" applyAlignment="1" applyProtection="1">
      <alignment horizontal="centerContinuous" vertical="center"/>
      <protection/>
    </xf>
    <xf numFmtId="0" fontId="9" fillId="0" borderId="56" xfId="53" applyFill="1" applyBorder="1" applyAlignment="1">
      <alignment/>
      <protection/>
    </xf>
    <xf numFmtId="0" fontId="40" fillId="22" borderId="39" xfId="0" applyFont="1" applyFill="1" applyBorder="1" applyAlignment="1" applyProtection="1">
      <alignment horizontal="left" vertical="center"/>
      <protection hidden="1"/>
    </xf>
    <xf numFmtId="0" fontId="41" fillId="24" borderId="39" xfId="0" applyFont="1" applyFill="1" applyBorder="1" applyAlignment="1" applyProtection="1">
      <alignment horizontal="left" vertical="center"/>
      <protection hidden="1"/>
    </xf>
    <xf numFmtId="0" fontId="40" fillId="22" borderId="60" xfId="0" applyFont="1" applyFill="1" applyBorder="1" applyAlignment="1" applyProtection="1">
      <alignment horizontal="left" vertical="center"/>
      <protection hidden="1"/>
    </xf>
    <xf numFmtId="0" fontId="40" fillId="22" borderId="24" xfId="0" applyFont="1" applyFill="1" applyBorder="1" applyAlignment="1" applyProtection="1">
      <alignment horizontal="left" vertical="center"/>
      <protection hidden="1"/>
    </xf>
    <xf numFmtId="0" fontId="9" fillId="0" borderId="56" xfId="53" applyFont="1" applyFill="1" applyBorder="1">
      <alignment/>
      <protection/>
    </xf>
    <xf numFmtId="0" fontId="5" fillId="24" borderId="27" xfId="0" applyFont="1" applyFill="1" applyBorder="1" applyAlignment="1" applyProtection="1">
      <alignment/>
      <protection hidden="1"/>
    </xf>
    <xf numFmtId="0" fontId="42" fillId="24" borderId="27" xfId="0" applyFont="1" applyFill="1" applyBorder="1" applyAlignment="1" applyProtection="1">
      <alignment/>
      <protection hidden="1"/>
    </xf>
    <xf numFmtId="0" fontId="12" fillId="0" borderId="0" xfId="53" applyFont="1">
      <alignment/>
      <protection/>
    </xf>
    <xf numFmtId="0" fontId="9" fillId="20" borderId="40" xfId="53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 vertical="center"/>
      <protection hidden="1"/>
    </xf>
    <xf numFmtId="0" fontId="0" fillId="24" borderId="0" xfId="0" applyFill="1" applyAlignment="1">
      <alignment/>
    </xf>
    <xf numFmtId="0" fontId="46" fillId="24" borderId="0" xfId="0" applyFont="1" applyFill="1" applyAlignment="1">
      <alignment/>
    </xf>
    <xf numFmtId="0" fontId="7" fillId="24" borderId="16" xfId="0" applyFont="1" applyFill="1" applyBorder="1" applyAlignment="1" applyProtection="1">
      <alignment horizontal="center" vertical="center"/>
      <protection hidden="1"/>
    </xf>
    <xf numFmtId="0" fontId="7" fillId="24" borderId="0" xfId="0" applyFont="1" applyFill="1" applyBorder="1" applyAlignment="1" applyProtection="1">
      <alignment horizontal="center" vertical="center"/>
      <protection hidden="1"/>
    </xf>
    <xf numFmtId="0" fontId="7" fillId="24" borderId="17" xfId="0" applyFont="1" applyFill="1" applyBorder="1" applyAlignment="1" applyProtection="1">
      <alignment horizontal="center" vertical="center"/>
      <protection hidden="1"/>
    </xf>
    <xf numFmtId="0" fontId="3" fillId="24" borderId="18" xfId="0" applyFont="1" applyFill="1" applyBorder="1" applyAlignment="1" applyProtection="1">
      <alignment horizontal="center"/>
      <protection hidden="1"/>
    </xf>
    <xf numFmtId="0" fontId="3" fillId="24" borderId="4" xfId="0" applyFont="1" applyFill="1" applyBorder="1" applyAlignment="1" applyProtection="1">
      <alignment horizontal="center"/>
      <protection hidden="1"/>
    </xf>
    <xf numFmtId="0" fontId="3" fillId="24" borderId="19" xfId="0" applyFont="1" applyFill="1" applyBorder="1" applyAlignment="1" applyProtection="1">
      <alignment horizontal="center"/>
      <protection hidden="1"/>
    </xf>
    <xf numFmtId="0" fontId="3" fillId="24" borderId="20" xfId="0" applyFont="1" applyFill="1" applyBorder="1" applyAlignment="1" applyProtection="1">
      <alignment horizontal="center"/>
      <protection hidden="1"/>
    </xf>
    <xf numFmtId="0" fontId="3" fillId="24" borderId="21" xfId="0" applyFont="1" applyFill="1" applyBorder="1" applyAlignment="1" applyProtection="1">
      <alignment horizontal="center"/>
      <protection hidden="1"/>
    </xf>
    <xf numFmtId="0" fontId="3" fillId="24" borderId="22" xfId="0" applyFont="1" applyFill="1" applyBorder="1" applyAlignment="1" applyProtection="1">
      <alignment horizontal="center"/>
      <protection hidden="1"/>
    </xf>
    <xf numFmtId="0" fontId="42" fillId="24" borderId="0" xfId="0" applyFont="1" applyFill="1" applyAlignment="1">
      <alignment/>
    </xf>
    <xf numFmtId="0" fontId="47" fillId="24" borderId="0" xfId="0" applyFont="1" applyFill="1" applyAlignment="1">
      <alignment/>
    </xf>
    <xf numFmtId="0" fontId="48" fillId="0" borderId="49" xfId="53" applyFont="1" applyFill="1" applyBorder="1" applyAlignment="1">
      <alignment horizontal="center" vertical="center" wrapText="1"/>
      <protection/>
    </xf>
    <xf numFmtId="0" fontId="49" fillId="24" borderId="0" xfId="0" applyFont="1" applyFill="1" applyAlignment="1">
      <alignment/>
    </xf>
    <xf numFmtId="0" fontId="0" fillId="24" borderId="61" xfId="0" applyFill="1" applyBorder="1" applyAlignment="1" applyProtection="1">
      <alignment horizontal="left"/>
      <protection locked="0"/>
    </xf>
    <xf numFmtId="0" fontId="11" fillId="24" borderId="0" xfId="0" applyFont="1" applyFill="1" applyBorder="1" applyAlignment="1" applyProtection="1">
      <alignment horizontal="center" vertical="center"/>
      <protection hidden="1"/>
    </xf>
    <xf numFmtId="0" fontId="11" fillId="24" borderId="27" xfId="0" applyFont="1" applyFill="1" applyBorder="1" applyAlignment="1" applyProtection="1">
      <alignment horizontal="center" vertical="center"/>
      <protection hidden="1"/>
    </xf>
    <xf numFmtId="0" fontId="3" fillId="20" borderId="0" xfId="0" applyFont="1" applyFill="1" applyAlignment="1" applyProtection="1">
      <alignment horizontal="center"/>
      <protection hidden="1"/>
    </xf>
    <xf numFmtId="0" fontId="3" fillId="25" borderId="62" xfId="0" applyFont="1" applyFill="1" applyBorder="1" applyAlignment="1" applyProtection="1">
      <alignment horizontal="center"/>
      <protection hidden="1"/>
    </xf>
    <xf numFmtId="0" fontId="3" fillId="25" borderId="63" xfId="0" applyFont="1" applyFill="1" applyBorder="1" applyAlignment="1" applyProtection="1">
      <alignment horizontal="center"/>
      <protection hidden="1"/>
    </xf>
    <xf numFmtId="0" fontId="3" fillId="25" borderId="64" xfId="0" applyFont="1" applyFill="1" applyBorder="1" applyAlignment="1" applyProtection="1">
      <alignment horizontal="center"/>
      <protection hidden="1"/>
    </xf>
    <xf numFmtId="0" fontId="3" fillId="25" borderId="65" xfId="0" applyFont="1" applyFill="1" applyBorder="1" applyAlignment="1" applyProtection="1">
      <alignment horizontal="center"/>
      <protection hidden="1"/>
    </xf>
    <xf numFmtId="0" fontId="7" fillId="24" borderId="66" xfId="0" applyFont="1" applyFill="1" applyBorder="1" applyAlignment="1" applyProtection="1">
      <alignment horizontal="center"/>
      <protection hidden="1"/>
    </xf>
    <xf numFmtId="0" fontId="7" fillId="24" borderId="67" xfId="0" applyFont="1" applyFill="1" applyBorder="1" applyAlignment="1" applyProtection="1">
      <alignment horizontal="center"/>
      <protection hidden="1"/>
    </xf>
    <xf numFmtId="0" fontId="7" fillId="24" borderId="68" xfId="0" applyFont="1" applyFill="1" applyBorder="1" applyAlignment="1" applyProtection="1">
      <alignment horizont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49" fillId="24" borderId="0" xfId="0" applyFont="1" applyFill="1" applyAlignment="1" applyProtection="1">
      <alignment/>
      <protection hidden="1" locked="0"/>
    </xf>
    <xf numFmtId="0" fontId="8" fillId="24" borderId="69" xfId="48" applyFont="1" applyFill="1" applyBorder="1" applyAlignment="1" applyProtection="1">
      <alignment horizontal="left"/>
      <protection hidden="1"/>
    </xf>
    <xf numFmtId="0" fontId="8" fillId="24" borderId="70" xfId="48" applyFont="1" applyFill="1" applyBorder="1" applyAlignment="1" applyProtection="1">
      <alignment horizontal="left"/>
      <protection hidden="1"/>
    </xf>
    <xf numFmtId="0" fontId="8" fillId="24" borderId="71" xfId="48" applyFont="1" applyFill="1" applyBorder="1" applyAlignment="1" applyProtection="1">
      <alignment horizontal="left"/>
      <protection hidden="1"/>
    </xf>
    <xf numFmtId="0" fontId="6" fillId="15" borderId="72" xfId="0" applyFont="1" applyFill="1" applyBorder="1" applyAlignment="1" applyProtection="1">
      <alignment horizontal="center" vertical="center"/>
      <protection hidden="1"/>
    </xf>
    <xf numFmtId="0" fontId="6" fillId="15" borderId="73" xfId="0" applyFont="1" applyFill="1" applyBorder="1" applyAlignment="1" applyProtection="1">
      <alignment horizontal="center" vertical="center"/>
      <protection hidden="1"/>
    </xf>
    <xf numFmtId="0" fontId="6" fillId="15" borderId="74" xfId="0" applyFont="1" applyFill="1" applyBorder="1" applyAlignment="1" applyProtection="1">
      <alignment horizontal="center" vertical="center"/>
      <protection hidden="1"/>
    </xf>
    <xf numFmtId="0" fontId="45" fillId="24" borderId="27" xfId="0" applyFont="1" applyFill="1" applyBorder="1" applyAlignment="1" applyProtection="1">
      <alignment horizontal="center"/>
      <protection hidden="1" locked="0"/>
    </xf>
    <xf numFmtId="0" fontId="51" fillId="24" borderId="75" xfId="0" applyFont="1" applyFill="1" applyBorder="1" applyAlignment="1" applyProtection="1">
      <alignment horizontal="left" vertical="center"/>
      <protection locked="0"/>
    </xf>
    <xf numFmtId="0" fontId="51" fillId="24" borderId="14" xfId="0" applyFont="1" applyFill="1" applyBorder="1" applyAlignment="1" applyProtection="1">
      <alignment horizontal="left" vertical="center"/>
      <protection locked="0"/>
    </xf>
    <xf numFmtId="0" fontId="51" fillId="24" borderId="76" xfId="0" applyFont="1" applyFill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center" vertical="center"/>
      <protection hidden="1"/>
    </xf>
    <xf numFmtId="0" fontId="16" fillId="24" borderId="38" xfId="0" applyFont="1" applyFill="1" applyBorder="1" applyAlignment="1" applyProtection="1">
      <alignment horizontal="left" vertical="center"/>
      <protection hidden="1"/>
    </xf>
    <xf numFmtId="0" fontId="16" fillId="24" borderId="26" xfId="0" applyFont="1" applyFill="1" applyBorder="1" applyAlignment="1" applyProtection="1">
      <alignment horizontal="left" vertical="center"/>
      <protection hidden="1"/>
    </xf>
    <xf numFmtId="0" fontId="16" fillId="24" borderId="60" xfId="0" applyFont="1" applyFill="1" applyBorder="1" applyAlignment="1" applyProtection="1">
      <alignment horizontal="left" vertical="center"/>
      <protection hidden="1"/>
    </xf>
    <xf numFmtId="0" fontId="17" fillId="24" borderId="77" xfId="48" applyFont="1" applyFill="1" applyBorder="1" applyAlignment="1" applyProtection="1">
      <alignment horizontal="right" vertical="center" indent="1"/>
      <protection hidden="1"/>
    </xf>
    <xf numFmtId="0" fontId="17" fillId="24" borderId="27" xfId="48" applyFont="1" applyFill="1" applyBorder="1" applyAlignment="1" applyProtection="1">
      <alignment horizontal="right" vertical="center" indent="1"/>
      <protection hidden="1"/>
    </xf>
    <xf numFmtId="0" fontId="17" fillId="24" borderId="78" xfId="48" applyFont="1" applyFill="1" applyBorder="1" applyAlignment="1" applyProtection="1">
      <alignment horizontal="right" vertical="center" indent="1"/>
      <protection hidden="1"/>
    </xf>
    <xf numFmtId="0" fontId="10" fillId="11" borderId="73" xfId="0" applyFont="1" applyFill="1" applyBorder="1" applyAlignment="1" applyProtection="1">
      <alignment horizontal="center" vertical="center"/>
      <protection hidden="1"/>
    </xf>
    <xf numFmtId="0" fontId="10" fillId="11" borderId="74" xfId="0" applyFont="1" applyFill="1" applyBorder="1" applyAlignment="1" applyProtection="1">
      <alignment horizontal="center" vertical="center"/>
      <protection hidden="1"/>
    </xf>
    <xf numFmtId="0" fontId="10" fillId="11" borderId="72" xfId="0" applyFont="1" applyFill="1" applyBorder="1" applyAlignment="1" applyProtection="1">
      <alignment horizontal="center" vertical="center"/>
      <protection hidden="1"/>
    </xf>
    <xf numFmtId="0" fontId="19" fillId="24" borderId="79" xfId="0" applyFont="1" applyFill="1" applyBorder="1" applyAlignment="1" applyProtection="1">
      <alignment horizontal="left" vertical="top" wrapText="1"/>
      <protection locked="0"/>
    </xf>
    <xf numFmtId="0" fontId="19" fillId="24" borderId="24" xfId="0" applyFont="1" applyFill="1" applyBorder="1" applyAlignment="1" applyProtection="1">
      <alignment horizontal="left" vertical="top" wrapText="1"/>
      <protection locked="0"/>
    </xf>
    <xf numFmtId="0" fontId="19" fillId="24" borderId="80" xfId="0" applyFont="1" applyFill="1" applyBorder="1" applyAlignment="1" applyProtection="1">
      <alignment horizontal="left" vertical="top" wrapText="1"/>
      <protection locked="0"/>
    </xf>
    <xf numFmtId="0" fontId="19" fillId="24" borderId="81" xfId="0" applyFont="1" applyFill="1" applyBorder="1" applyAlignment="1" applyProtection="1">
      <alignment horizontal="left" vertical="top" wrapText="1"/>
      <protection locked="0"/>
    </xf>
    <xf numFmtId="0" fontId="19" fillId="22" borderId="79" xfId="0" applyFont="1" applyFill="1" applyBorder="1" applyAlignment="1" applyProtection="1">
      <alignment horizontal="center" vertical="top" wrapText="1"/>
      <protection locked="0"/>
    </xf>
    <xf numFmtId="0" fontId="19" fillId="22" borderId="17" xfId="0" applyFont="1" applyFill="1" applyBorder="1" applyAlignment="1" applyProtection="1">
      <alignment horizontal="center" vertical="top" wrapText="1"/>
      <protection locked="0"/>
    </xf>
    <xf numFmtId="0" fontId="19" fillId="22" borderId="80" xfId="0" applyFont="1" applyFill="1" applyBorder="1" applyAlignment="1" applyProtection="1">
      <alignment horizontal="center" vertical="top" wrapText="1"/>
      <protection locked="0"/>
    </xf>
    <xf numFmtId="0" fontId="19" fillId="22" borderId="82" xfId="0" applyFont="1" applyFill="1" applyBorder="1" applyAlignment="1" applyProtection="1">
      <alignment horizontal="center" vertical="top" wrapText="1"/>
      <protection locked="0"/>
    </xf>
    <xf numFmtId="0" fontId="19" fillId="24" borderId="79" xfId="0" applyFont="1" applyFill="1" applyBorder="1" applyAlignment="1" applyProtection="1">
      <alignment horizontal="left" vertical="top" wrapText="1" readingOrder="1"/>
      <protection locked="0"/>
    </xf>
    <xf numFmtId="0" fontId="19" fillId="24" borderId="24" xfId="0" applyFont="1" applyFill="1" applyBorder="1" applyAlignment="1" applyProtection="1">
      <alignment horizontal="left" vertical="top" wrapText="1" readingOrder="1"/>
      <protection locked="0"/>
    </xf>
    <xf numFmtId="0" fontId="19" fillId="24" borderId="80" xfId="0" applyFont="1" applyFill="1" applyBorder="1" applyAlignment="1" applyProtection="1">
      <alignment horizontal="left" vertical="top" wrapText="1" readingOrder="1"/>
      <protection locked="0"/>
    </xf>
    <xf numFmtId="0" fontId="19" fillId="24" borderId="81" xfId="0" applyFont="1" applyFill="1" applyBorder="1" applyAlignment="1" applyProtection="1">
      <alignment horizontal="left" vertical="top" wrapText="1" readingOrder="1"/>
      <protection locked="0"/>
    </xf>
    <xf numFmtId="0" fontId="19" fillId="24" borderId="77" xfId="0" applyFont="1" applyFill="1" applyBorder="1" applyAlignment="1" applyProtection="1">
      <alignment horizontal="left" vertical="top" wrapText="1"/>
      <protection locked="0"/>
    </xf>
    <xf numFmtId="0" fontId="19" fillId="24" borderId="28" xfId="0" applyFont="1" applyFill="1" applyBorder="1" applyAlignment="1" applyProtection="1">
      <alignment horizontal="left" vertical="top" wrapText="1"/>
      <protection locked="0"/>
    </xf>
    <xf numFmtId="0" fontId="14" fillId="24" borderId="79" xfId="0" applyFont="1" applyFill="1" applyBorder="1" applyAlignment="1" applyProtection="1">
      <alignment horizontal="left" vertical="center"/>
      <protection hidden="1"/>
    </xf>
    <xf numFmtId="0" fontId="14" fillId="24" borderId="24" xfId="0" applyFont="1" applyFill="1" applyBorder="1" applyAlignment="1" applyProtection="1">
      <alignment horizontal="left" vertical="center"/>
      <protection hidden="1"/>
    </xf>
    <xf numFmtId="0" fontId="14" fillId="24" borderId="77" xfId="0" applyFont="1" applyFill="1" applyBorder="1" applyAlignment="1" applyProtection="1">
      <alignment horizontal="left" vertical="center"/>
      <protection hidden="1"/>
    </xf>
    <xf numFmtId="0" fontId="14" fillId="24" borderId="28" xfId="0" applyFont="1" applyFill="1" applyBorder="1" applyAlignment="1" applyProtection="1">
      <alignment horizontal="left" vertical="center"/>
      <protection hidden="1"/>
    </xf>
    <xf numFmtId="0" fontId="19" fillId="22" borderId="16" xfId="0" applyFont="1" applyFill="1" applyBorder="1" applyAlignment="1" applyProtection="1">
      <alignment horizontal="left" vertical="top" wrapText="1"/>
      <protection locked="0"/>
    </xf>
    <xf numFmtId="0" fontId="19" fillId="22" borderId="24" xfId="0" applyFont="1" applyFill="1" applyBorder="1" applyAlignment="1" applyProtection="1">
      <alignment horizontal="left" vertical="top" wrapText="1"/>
      <protection locked="0"/>
    </xf>
    <xf numFmtId="0" fontId="19" fillId="22" borderId="83" xfId="0" applyFont="1" applyFill="1" applyBorder="1" applyAlignment="1" applyProtection="1">
      <alignment horizontal="left" vertical="top" wrapText="1"/>
      <protection locked="0"/>
    </xf>
    <xf numFmtId="0" fontId="19" fillId="22" borderId="81" xfId="0" applyFont="1" applyFill="1" applyBorder="1" applyAlignment="1" applyProtection="1">
      <alignment horizontal="left" vertical="top" wrapText="1"/>
      <protection locked="0"/>
    </xf>
    <xf numFmtId="0" fontId="19" fillId="22" borderId="84" xfId="0" applyFont="1" applyFill="1" applyBorder="1" applyAlignment="1" applyProtection="1">
      <alignment horizontal="left" vertical="top" wrapText="1"/>
      <protection locked="0"/>
    </xf>
    <xf numFmtId="0" fontId="19" fillId="22" borderId="28" xfId="0" applyFont="1" applyFill="1" applyBorder="1" applyAlignment="1" applyProtection="1">
      <alignment horizontal="left" vertical="top" wrapText="1"/>
      <protection locked="0"/>
    </xf>
    <xf numFmtId="0" fontId="18" fillId="25" borderId="85" xfId="0" applyFont="1" applyFill="1" applyBorder="1" applyAlignment="1" applyProtection="1">
      <alignment horizontal="left" vertical="center"/>
      <protection hidden="1"/>
    </xf>
    <xf numFmtId="0" fontId="18" fillId="25" borderId="86" xfId="0" applyFont="1" applyFill="1" applyBorder="1" applyAlignment="1" applyProtection="1">
      <alignment horizontal="left" vertical="center"/>
      <protection hidden="1"/>
    </xf>
    <xf numFmtId="0" fontId="6" fillId="24" borderId="72" xfId="0" applyFont="1" applyFill="1" applyBorder="1" applyAlignment="1" applyProtection="1">
      <alignment horizontal="center" vertical="center"/>
      <protection hidden="1"/>
    </xf>
    <xf numFmtId="0" fontId="6" fillId="24" borderId="73" xfId="0" applyFont="1" applyFill="1" applyBorder="1" applyAlignment="1" applyProtection="1">
      <alignment horizontal="center" vertical="center"/>
      <protection hidden="1"/>
    </xf>
    <xf numFmtId="0" fontId="6" fillId="24" borderId="74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1">
    <dxf>
      <fill>
        <patternFill>
          <bgColor rgb="FFFF9900"/>
        </patternFill>
      </fill>
      <border/>
    </dxf>
    <dxf>
      <font>
        <color rgb="FFFFFFFF"/>
      </font>
      <fill>
        <patternFill>
          <bgColor rgb="FF3366FF"/>
        </patternFill>
      </fill>
      <border/>
    </dxf>
    <dxf>
      <font>
        <color rgb="FFFFFFFF"/>
      </font>
      <fill>
        <patternFill>
          <bgColor rgb="FF80808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00CCFF"/>
        </patternFill>
      </fill>
      <border/>
    </dxf>
    <dxf>
      <font>
        <color rgb="FFFFFFFF"/>
      </font>
      <fill>
        <patternFill>
          <bgColor rgb="FF969696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  <dxf>
      <fill>
        <patternFill patternType="gray125">
          <bgColor rgb="FFFFFFFF"/>
        </patternFill>
      </fill>
      <border/>
    </dxf>
    <dxf>
      <fill>
        <patternFill>
          <bgColor rgb="FFFFFF99"/>
        </patternFill>
      </fill>
      <border/>
    </dxf>
    <dxf>
      <fill>
        <patternFill patternType="gray1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5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19050</xdr:rowOff>
    </xdr:from>
    <xdr:to>
      <xdr:col>9</xdr:col>
      <xdr:colOff>38100</xdr:colOff>
      <xdr:row>7</xdr:row>
      <xdr:rowOff>133350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143000"/>
          <a:ext cx="1504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3:AB39"/>
  <sheetViews>
    <sheetView showGridLines="0" tabSelected="1" zoomScale="97" zoomScaleNormal="97" workbookViewId="0" topLeftCell="A1">
      <selection activeCell="AA5" sqref="AA5"/>
    </sheetView>
  </sheetViews>
  <sheetFormatPr defaultColWidth="11.00390625" defaultRowHeight="12.75"/>
  <cols>
    <col min="1" max="1" width="3.00390625" style="1" customWidth="1"/>
    <col min="2" max="8" width="2.75390625" style="2" customWidth="1"/>
    <col min="9" max="9" width="2.75390625" style="1" customWidth="1"/>
    <col min="10" max="16" width="2.75390625" style="2" customWidth="1"/>
    <col min="17" max="17" width="2.75390625" style="1" customWidth="1"/>
    <col min="18" max="24" width="2.75390625" style="2" customWidth="1"/>
    <col min="25" max="25" width="5.00390625" style="2" customWidth="1"/>
    <col min="26" max="26" width="2.375" style="2" customWidth="1"/>
    <col min="27" max="27" width="32.625" style="4" customWidth="1"/>
    <col min="28" max="28" width="2.375" style="4" customWidth="1"/>
    <col min="29" max="29" width="10.375" style="5" bestFit="1" customWidth="1"/>
    <col min="30" max="16384" width="9.00390625" style="5" customWidth="1"/>
  </cols>
  <sheetData>
    <row r="1" ht="6.75" customHeight="1"/>
    <row r="2" ht="8.25" customHeight="1"/>
    <row r="3" spans="2:27" ht="39.75" customHeight="1">
      <c r="B3" s="90" t="s">
        <v>0</v>
      </c>
      <c r="C3" s="89"/>
      <c r="D3" s="128">
        <v>2012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AA3" s="3" t="s">
        <v>1</v>
      </c>
    </row>
    <row r="4" spans="4:28" ht="12.75">
      <c r="D4" s="6"/>
      <c r="E4" s="6"/>
      <c r="F4" s="6"/>
      <c r="G4" s="6"/>
      <c r="Z4" s="7"/>
      <c r="AA4" s="8"/>
      <c r="AB4" s="9"/>
    </row>
    <row r="5" spans="2:28" ht="14.25">
      <c r="B5" s="125" t="s">
        <v>2</v>
      </c>
      <c r="C5" s="126"/>
      <c r="D5" s="126"/>
      <c r="E5" s="126"/>
      <c r="F5" s="126"/>
      <c r="G5" s="126"/>
      <c r="H5" s="127"/>
      <c r="I5" s="10"/>
      <c r="J5" s="125" t="s">
        <v>3</v>
      </c>
      <c r="K5" s="126"/>
      <c r="L5" s="126"/>
      <c r="M5" s="126"/>
      <c r="N5" s="126"/>
      <c r="O5" s="126"/>
      <c r="P5" s="127"/>
      <c r="Q5" s="10"/>
      <c r="R5" s="125" t="s">
        <v>4</v>
      </c>
      <c r="S5" s="126"/>
      <c r="T5" s="126"/>
      <c r="U5" s="126"/>
      <c r="V5" s="126"/>
      <c r="W5" s="126"/>
      <c r="X5" s="127"/>
      <c r="Z5" s="11"/>
      <c r="AA5" s="12"/>
      <c r="AB5" s="13"/>
    </row>
    <row r="6" spans="2:28" ht="12.75"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6" t="s">
        <v>11</v>
      </c>
      <c r="I6" s="17"/>
      <c r="J6" s="14" t="s">
        <v>5</v>
      </c>
      <c r="K6" s="15" t="s">
        <v>6</v>
      </c>
      <c r="L6" s="15" t="s">
        <v>7</v>
      </c>
      <c r="M6" s="15" t="s">
        <v>8</v>
      </c>
      <c r="N6" s="15" t="s">
        <v>9</v>
      </c>
      <c r="O6" s="15" t="s">
        <v>10</v>
      </c>
      <c r="P6" s="16" t="s">
        <v>11</v>
      </c>
      <c r="Q6" s="17"/>
      <c r="R6" s="14" t="s">
        <v>5</v>
      </c>
      <c r="S6" s="15" t="s">
        <v>6</v>
      </c>
      <c r="T6" s="15" t="s">
        <v>7</v>
      </c>
      <c r="U6" s="15" t="s">
        <v>8</v>
      </c>
      <c r="V6" s="15" t="s">
        <v>9</v>
      </c>
      <c r="W6" s="15" t="s">
        <v>10</v>
      </c>
      <c r="X6" s="16" t="s">
        <v>11</v>
      </c>
      <c r="Z6" s="11"/>
      <c r="AA6" s="109"/>
      <c r="AB6" s="13"/>
    </row>
    <row r="7" spans="1:28" ht="12.75">
      <c r="A7" s="18"/>
      <c r="B7" s="19">
        <f>INDEX(Mini!$C$4:$AR$15,1,(ROW()-7)*7+COLUMN()-1)</f>
        <v>1</v>
      </c>
      <c r="C7" s="20">
        <f>INDEX(Mini!$C$4:$AR$15,1,(ROW()-7)*7+COLUMN()-1)</f>
        <v>2</v>
      </c>
      <c r="D7" s="20">
        <f>INDEX(Mini!$C$4:$AR$15,1,(ROW()-7)*7+COLUMN()-1)</f>
        <v>3</v>
      </c>
      <c r="E7" s="20">
        <f>INDEX(Mini!$C$4:$AR$15,1,(ROW()-7)*7+COLUMN()-1)</f>
        <v>4</v>
      </c>
      <c r="F7" s="20">
        <f>INDEX(Mini!$C$4:$AR$15,1,(ROW()-7)*7+COLUMN()-1)</f>
        <v>5</v>
      </c>
      <c r="G7" s="20">
        <f>INDEX(Mini!$C$4:$AR$15,1,(ROW()-7)*7+COLUMN()-1)</f>
        <v>6</v>
      </c>
      <c r="H7" s="21">
        <f>INDEX(Mini!$C$4:$AR$15,1,(ROW()-7)*7+COLUMN()-1)</f>
        <v>7</v>
      </c>
      <c r="I7" s="17"/>
      <c r="J7" s="19">
        <f>INDEX(Mini!$C$4:$AR$15,2,(ROW()-7)*7+COLUMN()-9)</f>
      </c>
      <c r="K7" s="20">
        <f>INDEX(Mini!$C$4:$AR$15,2,(ROW()-7)*7+COLUMN()-9)</f>
      </c>
      <c r="L7" s="20">
        <f>INDEX(Mini!$C$4:$AR$15,2,(ROW()-7)*7+COLUMN()-9)</f>
      </c>
      <c r="M7" s="20">
        <f>INDEX(Mini!$C$4:$AR$15,2,(ROW()-7)*7+COLUMN()-9)</f>
        <v>1</v>
      </c>
      <c r="N7" s="20">
        <f>INDEX(Mini!$C$4:$AR$15,2,(ROW()-7)*7+COLUMN()-9)</f>
        <v>2</v>
      </c>
      <c r="O7" s="20">
        <f>INDEX(Mini!$C$4:$AR$15,2,(ROW()-7)*7+COLUMN()-9)</f>
        <v>3</v>
      </c>
      <c r="P7" s="21">
        <f>INDEX(Mini!$C$4:$AR$15,2,(ROW()-7)*7+COLUMN()-9)</f>
        <v>4</v>
      </c>
      <c r="Q7" s="17"/>
      <c r="R7" s="19">
        <f>INDEX(Mini!$C$4:$AR$15,3,(ROW()-7)*7+COLUMN()-17)</f>
      </c>
      <c r="S7" s="20">
        <f>INDEX(Mini!$C$4:$AR$15,3,(ROW()-7)*7+COLUMN()-17)</f>
      </c>
      <c r="T7" s="20">
        <f>INDEX(Mini!$C$4:$AR$15,3,(ROW()-7)*7+COLUMN()-17)</f>
      </c>
      <c r="U7" s="20">
        <f>INDEX(Mini!$C$4:$AR$15,3,(ROW()-7)*7+COLUMN()-17)</f>
      </c>
      <c r="V7" s="20">
        <f>INDEX(Mini!$C$4:$AR$15,3,(ROW()-7)*7+COLUMN()-17)</f>
        <v>1</v>
      </c>
      <c r="W7" s="20">
        <f>INDEX(Mini!$C$4:$AR$15,3,(ROW()-7)*7+COLUMN()-17)</f>
        <v>2</v>
      </c>
      <c r="X7" s="21">
        <f>INDEX(Mini!$C$4:$AR$15,3,(ROW()-7)*7+COLUMN()-17)</f>
        <v>3</v>
      </c>
      <c r="Z7" s="11"/>
      <c r="AA7" s="109"/>
      <c r="AB7" s="13"/>
    </row>
    <row r="8" spans="2:28" ht="12.75">
      <c r="B8" s="19">
        <f>INDEX(Mini!$C$4:$AR$15,1,(ROW()-7)*7+COLUMN()-1)</f>
        <v>8</v>
      </c>
      <c r="C8" s="20">
        <f>INDEX(Mini!$C$4:$AR$15,1,(ROW()-7)*7+COLUMN()-1)</f>
        <v>9</v>
      </c>
      <c r="D8" s="20">
        <f>INDEX(Mini!$C$4:$AR$15,1,(ROW()-7)*7+COLUMN()-1)</f>
        <v>10</v>
      </c>
      <c r="E8" s="20">
        <f>INDEX(Mini!$C$4:$AR$15,1,(ROW()-7)*7+COLUMN()-1)</f>
        <v>11</v>
      </c>
      <c r="F8" s="20">
        <f>INDEX(Mini!$C$4:$AR$15,1,(ROW()-7)*7+COLUMN()-1)</f>
        <v>12</v>
      </c>
      <c r="G8" s="20">
        <f>INDEX(Mini!$C$4:$AR$15,1,(ROW()-7)*7+COLUMN()-1)</f>
        <v>13</v>
      </c>
      <c r="H8" s="21">
        <f>INDEX(Mini!$C$4:$AR$15,1,(ROW()-7)*7+COLUMN()-1)</f>
        <v>14</v>
      </c>
      <c r="I8" s="17"/>
      <c r="J8" s="19">
        <f>INDEX(Mini!$C$4:$AR$15,2,(ROW()-7)*7+COLUMN()-9)</f>
        <v>5</v>
      </c>
      <c r="K8" s="20">
        <f>INDEX(Mini!$C$4:$AR$15,2,(ROW()-7)*7+COLUMN()-9)</f>
        <v>6</v>
      </c>
      <c r="L8" s="20">
        <f>INDEX(Mini!$C$4:$AR$15,2,(ROW()-7)*7+COLUMN()-9)</f>
        <v>7</v>
      </c>
      <c r="M8" s="20">
        <f>INDEX(Mini!$C$4:$AR$15,2,(ROW()-7)*7+COLUMN()-9)</f>
        <v>8</v>
      </c>
      <c r="N8" s="20">
        <f>INDEX(Mini!$C$4:$AR$15,2,(ROW()-7)*7+COLUMN()-9)</f>
        <v>9</v>
      </c>
      <c r="O8" s="20">
        <f>INDEX(Mini!$C$4:$AR$15,2,(ROW()-7)*7+COLUMN()-9)</f>
        <v>10</v>
      </c>
      <c r="P8" s="21">
        <f>INDEX(Mini!$C$4:$AR$15,2,(ROW()-7)*7+COLUMN()-9)</f>
        <v>11</v>
      </c>
      <c r="Q8" s="17"/>
      <c r="R8" s="19">
        <f>INDEX(Mini!$C$4:$AR$15,3,(ROW()-7)*7+COLUMN()-17)</f>
        <v>4</v>
      </c>
      <c r="S8" s="20">
        <f>INDEX(Mini!$C$4:$AR$15,3,(ROW()-7)*7+COLUMN()-17)</f>
        <v>5</v>
      </c>
      <c r="T8" s="20">
        <f>INDEX(Mini!$C$4:$AR$15,3,(ROW()-7)*7+COLUMN()-17)</f>
        <v>6</v>
      </c>
      <c r="U8" s="20">
        <f>INDEX(Mini!$C$4:$AR$15,3,(ROW()-7)*7+COLUMN()-17)</f>
        <v>7</v>
      </c>
      <c r="V8" s="20">
        <f>INDEX(Mini!$C$4:$AR$15,3,(ROW()-7)*7+COLUMN()-17)</f>
        <v>8</v>
      </c>
      <c r="W8" s="20">
        <f>INDEX(Mini!$C$4:$AR$15,3,(ROW()-7)*7+COLUMN()-17)</f>
        <v>9</v>
      </c>
      <c r="X8" s="21">
        <f>INDEX(Mini!$C$4:$AR$15,3,(ROW()-7)*7+COLUMN()-17)</f>
        <v>10</v>
      </c>
      <c r="Z8" s="11"/>
      <c r="AA8" s="109"/>
      <c r="AB8" s="13"/>
    </row>
    <row r="9" spans="2:28" ht="12.75">
      <c r="B9" s="19">
        <f>INDEX(Mini!$C$4:$AR$15,1,(ROW()-7)*7+COLUMN()-1)</f>
        <v>15</v>
      </c>
      <c r="C9" s="20">
        <f>INDEX(Mini!$C$4:$AR$15,1,(ROW()-7)*7+COLUMN()-1)</f>
        <v>16</v>
      </c>
      <c r="D9" s="20">
        <f>INDEX(Mini!$C$4:$AR$15,1,(ROW()-7)*7+COLUMN()-1)</f>
        <v>17</v>
      </c>
      <c r="E9" s="20">
        <f>INDEX(Mini!$C$4:$AR$15,1,(ROW()-7)*7+COLUMN()-1)</f>
        <v>18</v>
      </c>
      <c r="F9" s="20">
        <f>INDEX(Mini!$C$4:$AR$15,1,(ROW()-7)*7+COLUMN()-1)</f>
        <v>19</v>
      </c>
      <c r="G9" s="20">
        <f>INDEX(Mini!$C$4:$AR$15,1,(ROW()-7)*7+COLUMN()-1)</f>
        <v>20</v>
      </c>
      <c r="H9" s="21">
        <f>INDEX(Mini!$C$4:$AR$15,1,(ROW()-7)*7+COLUMN()-1)</f>
        <v>21</v>
      </c>
      <c r="I9" s="17"/>
      <c r="J9" s="19">
        <f>INDEX(Mini!$C$4:$AR$15,2,(ROW()-7)*7+COLUMN()-9)</f>
        <v>12</v>
      </c>
      <c r="K9" s="20">
        <f>INDEX(Mini!$C$4:$AR$15,2,(ROW()-7)*7+COLUMN()-9)</f>
        <v>13</v>
      </c>
      <c r="L9" s="20">
        <f>INDEX(Mini!$C$4:$AR$15,2,(ROW()-7)*7+COLUMN()-9)</f>
        <v>14</v>
      </c>
      <c r="M9" s="20">
        <f>INDEX(Mini!$C$4:$AR$15,2,(ROW()-7)*7+COLUMN()-9)</f>
        <v>15</v>
      </c>
      <c r="N9" s="20">
        <f>INDEX(Mini!$C$4:$AR$15,2,(ROW()-7)*7+COLUMN()-9)</f>
        <v>16</v>
      </c>
      <c r="O9" s="20">
        <f>INDEX(Mini!$C$4:$AR$15,2,(ROW()-7)*7+COLUMN()-9)</f>
        <v>17</v>
      </c>
      <c r="P9" s="21">
        <f>INDEX(Mini!$C$4:$AR$15,2,(ROW()-7)*7+COLUMN()-9)</f>
        <v>18</v>
      </c>
      <c r="Q9" s="17"/>
      <c r="R9" s="19">
        <f>INDEX(Mini!$C$4:$AR$15,3,(ROW()-7)*7+COLUMN()-17)</f>
        <v>11</v>
      </c>
      <c r="S9" s="20">
        <f>INDEX(Mini!$C$4:$AR$15,3,(ROW()-7)*7+COLUMN()-17)</f>
        <v>12</v>
      </c>
      <c r="T9" s="20">
        <f>INDEX(Mini!$C$4:$AR$15,3,(ROW()-7)*7+COLUMN()-17)</f>
        <v>13</v>
      </c>
      <c r="U9" s="20">
        <f>INDEX(Mini!$C$4:$AR$15,3,(ROW()-7)*7+COLUMN()-17)</f>
        <v>14</v>
      </c>
      <c r="V9" s="20">
        <f>INDEX(Mini!$C$4:$AR$15,3,(ROW()-7)*7+COLUMN()-17)</f>
        <v>15</v>
      </c>
      <c r="W9" s="20">
        <f>INDEX(Mini!$C$4:$AR$15,3,(ROW()-7)*7+COLUMN()-17)</f>
        <v>16</v>
      </c>
      <c r="X9" s="21">
        <f>INDEX(Mini!$C$4:$AR$15,3,(ROW()-7)*7+COLUMN()-17)</f>
        <v>17</v>
      </c>
      <c r="Z9" s="11"/>
      <c r="AA9" s="109"/>
      <c r="AB9" s="13"/>
    </row>
    <row r="10" spans="2:28" ht="12.75">
      <c r="B10" s="19">
        <f>INDEX(Mini!$C$4:$AR$15,1,(ROW()-7)*7+COLUMN()-1)</f>
        <v>22</v>
      </c>
      <c r="C10" s="20">
        <f>INDEX(Mini!$C$4:$AR$15,1,(ROW()-7)*7+COLUMN()-1)</f>
        <v>23</v>
      </c>
      <c r="D10" s="20">
        <f>INDEX(Mini!$C$4:$AR$15,1,(ROW()-7)*7+COLUMN()-1)</f>
        <v>24</v>
      </c>
      <c r="E10" s="20">
        <f>INDEX(Mini!$C$4:$AR$15,1,(ROW()-7)*7+COLUMN()-1)</f>
        <v>25</v>
      </c>
      <c r="F10" s="20">
        <f>INDEX(Mini!$C$4:$AR$15,1,(ROW()-7)*7+COLUMN()-1)</f>
        <v>26</v>
      </c>
      <c r="G10" s="20">
        <f>INDEX(Mini!$C$4:$AR$15,1,(ROW()-7)*7+COLUMN()-1)</f>
        <v>27</v>
      </c>
      <c r="H10" s="21">
        <f>INDEX(Mini!$C$4:$AR$15,1,(ROW()-7)*7+COLUMN()-1)</f>
        <v>28</v>
      </c>
      <c r="I10" s="17"/>
      <c r="J10" s="19">
        <f>INDEX(Mini!$C$4:$AR$15,2,(ROW()-7)*7+COLUMN()-9)</f>
        <v>19</v>
      </c>
      <c r="K10" s="20">
        <f>INDEX(Mini!$C$4:$AR$15,2,(ROW()-7)*7+COLUMN()-9)</f>
        <v>20</v>
      </c>
      <c r="L10" s="20">
        <f>INDEX(Mini!$C$4:$AR$15,2,(ROW()-7)*7+COLUMN()-9)</f>
        <v>21</v>
      </c>
      <c r="M10" s="20">
        <f>INDEX(Mini!$C$4:$AR$15,2,(ROW()-7)*7+COLUMN()-9)</f>
        <v>22</v>
      </c>
      <c r="N10" s="20">
        <f>INDEX(Mini!$C$4:$AR$15,2,(ROW()-7)*7+COLUMN()-9)</f>
        <v>23</v>
      </c>
      <c r="O10" s="20">
        <f>INDEX(Mini!$C$4:$AR$15,2,(ROW()-7)*7+COLUMN()-9)</f>
        <v>24</v>
      </c>
      <c r="P10" s="21">
        <f>INDEX(Mini!$C$4:$AR$15,2,(ROW()-7)*7+COLUMN()-9)</f>
        <v>25</v>
      </c>
      <c r="Q10" s="17"/>
      <c r="R10" s="19">
        <f>INDEX(Mini!$C$4:$AR$15,3,(ROW()-7)*7+COLUMN()-17)</f>
        <v>18</v>
      </c>
      <c r="S10" s="20">
        <f>INDEX(Mini!$C$4:$AR$15,3,(ROW()-7)*7+COLUMN()-17)</f>
        <v>19</v>
      </c>
      <c r="T10" s="20">
        <f>INDEX(Mini!$C$4:$AR$15,3,(ROW()-7)*7+COLUMN()-17)</f>
        <v>20</v>
      </c>
      <c r="U10" s="20">
        <f>INDEX(Mini!$C$4:$AR$15,3,(ROW()-7)*7+COLUMN()-17)</f>
        <v>21</v>
      </c>
      <c r="V10" s="20">
        <f>INDEX(Mini!$C$4:$AR$15,3,(ROW()-7)*7+COLUMN()-17)</f>
        <v>22</v>
      </c>
      <c r="W10" s="20">
        <f>INDEX(Mini!$C$4:$AR$15,3,(ROW()-7)*7+COLUMN()-17)</f>
        <v>23</v>
      </c>
      <c r="X10" s="21">
        <f>INDEX(Mini!$C$4:$AR$15,3,(ROW()-7)*7+COLUMN()-17)</f>
        <v>24</v>
      </c>
      <c r="Z10" s="11"/>
      <c r="AA10" s="109"/>
      <c r="AB10" s="13"/>
    </row>
    <row r="11" spans="2:28" ht="12.75">
      <c r="B11" s="19">
        <f>INDEX(Mini!$C$4:$AR$15,1,(ROW()-7)*7+COLUMN()-1)</f>
        <v>29</v>
      </c>
      <c r="C11" s="20">
        <f>INDEX(Mini!$C$4:$AR$15,1,(ROW()-7)*7+COLUMN()-1)</f>
        <v>30</v>
      </c>
      <c r="D11" s="20">
        <f>INDEX(Mini!$C$4:$AR$15,1,(ROW()-7)*7+COLUMN()-1)</f>
        <v>31</v>
      </c>
      <c r="E11" s="20">
        <f>INDEX(Mini!$C$4:$AR$15,1,(ROW()-7)*7+COLUMN()-1)</f>
      </c>
      <c r="F11" s="20">
        <f>INDEX(Mini!$C$4:$AR$15,1,(ROW()-7)*7+COLUMN()-1)</f>
      </c>
      <c r="G11" s="20">
        <f>INDEX(Mini!$C$4:$AR$15,1,(ROW()-7)*7+COLUMN()-1)</f>
      </c>
      <c r="H11" s="21">
        <f>INDEX(Mini!$C$4:$AR$15,1,(ROW()-7)*7+COLUMN()-1)</f>
      </c>
      <c r="I11" s="17"/>
      <c r="J11" s="19">
        <f>INDEX(Mini!$C$4:$AR$15,2,(ROW()-7)*7+COLUMN()-9)</f>
        <v>26</v>
      </c>
      <c r="K11" s="20">
        <f>INDEX(Mini!$C$4:$AR$15,2,(ROW()-7)*7+COLUMN()-9)</f>
        <v>27</v>
      </c>
      <c r="L11" s="20">
        <f>INDEX(Mini!$C$4:$AR$15,2,(ROW()-7)*7+COLUMN()-9)</f>
        <v>28</v>
      </c>
      <c r="M11" s="20">
        <f>INDEX(Mini!$C$4:$AR$15,2,(ROW()-7)*7+COLUMN()-9)</f>
        <v>29</v>
      </c>
      <c r="N11" s="20">
        <f>INDEX(Mini!$C$4:$AR$15,2,(ROW()-7)*7+COLUMN()-9)</f>
      </c>
      <c r="O11" s="20">
        <f>INDEX(Mini!$C$4:$AR$15,2,(ROW()-7)*7+COLUMN()-9)</f>
      </c>
      <c r="P11" s="21">
        <f>INDEX(Mini!$C$4:$AR$15,2,(ROW()-7)*7+COLUMN()-9)</f>
      </c>
      <c r="Q11" s="17"/>
      <c r="R11" s="19">
        <f>INDEX(Mini!$C$4:$AR$15,3,(ROW()-7)*7+COLUMN()-17)</f>
        <v>25</v>
      </c>
      <c r="S11" s="20">
        <f>INDEX(Mini!$C$4:$AR$15,3,(ROW()-7)*7+COLUMN()-17)</f>
        <v>26</v>
      </c>
      <c r="T11" s="20">
        <f>INDEX(Mini!$C$4:$AR$15,3,(ROW()-7)*7+COLUMN()-17)</f>
        <v>27</v>
      </c>
      <c r="U11" s="20">
        <f>INDEX(Mini!$C$4:$AR$15,3,(ROW()-7)*7+COLUMN()-17)</f>
        <v>28</v>
      </c>
      <c r="V11" s="20">
        <f>INDEX(Mini!$C$4:$AR$15,3,(ROW()-7)*7+COLUMN()-17)</f>
        <v>29</v>
      </c>
      <c r="W11" s="20">
        <f>INDEX(Mini!$C$4:$AR$15,3,(ROW()-7)*7+COLUMN()-17)</f>
        <v>30</v>
      </c>
      <c r="X11" s="21">
        <f>INDEX(Mini!$C$4:$AR$15,3,(ROW()-7)*7+COLUMN()-17)</f>
        <v>31</v>
      </c>
      <c r="Z11" s="11"/>
      <c r="AA11" s="109"/>
      <c r="AB11" s="13"/>
    </row>
    <row r="12" spans="2:28" ht="12.75">
      <c r="B12" s="22">
        <f>INDEX(Mini!$C$4:$AR$15,1,(ROW()-7)*7+COLUMN()-1)</f>
      </c>
      <c r="C12" s="23">
        <f>INDEX(Mini!$C$4:$AR$15,1,(ROW()-7)*7+COLUMN()-1)</f>
      </c>
      <c r="D12" s="23">
        <f>INDEX(Mini!$C$4:$AR$15,1,(ROW()-7)*7+COLUMN()-1)</f>
      </c>
      <c r="E12" s="23">
        <f>INDEX(Mini!$C$4:$AR$15,1,(ROW()-7)*7+COLUMN()-1)</f>
      </c>
      <c r="F12" s="23">
        <f>INDEX(Mini!$C$4:$AR$15,1,(ROW()-7)*7+COLUMN()-1)</f>
      </c>
      <c r="G12" s="23">
        <f>INDEX(Mini!$C$4:$AR$15,1,(ROW()-7)*7+COLUMN()-1)</f>
      </c>
      <c r="H12" s="24">
        <f>INDEX(Mini!$C$4:$AR$15,1,(ROW()-7)*7+COLUMN()-1)</f>
      </c>
      <c r="I12" s="17"/>
      <c r="J12" s="22">
        <f>INDEX(Mini!$C$4:$AR$15,2,(ROW()-7)*7+COLUMN()-9)</f>
      </c>
      <c r="K12" s="23">
        <f>INDEX(Mini!$C$4:$AR$15,2,(ROW()-7)*7+COLUMN()-9)</f>
      </c>
      <c r="L12" s="23">
        <f>INDEX(Mini!$C$4:$AR$15,2,(ROW()-7)*7+COLUMN()-9)</f>
      </c>
      <c r="M12" s="23">
        <f>INDEX(Mini!$C$4:$AR$15,2,(ROW()-7)*7+COLUMN()-9)</f>
      </c>
      <c r="N12" s="23">
        <f>INDEX(Mini!$C$4:$AR$15,2,(ROW()-7)*7+COLUMN()-9)</f>
      </c>
      <c r="O12" s="23">
        <f>INDEX(Mini!$C$4:$AR$15,2,(ROW()-7)*7+COLUMN()-9)</f>
      </c>
      <c r="P12" s="24">
        <f>INDEX(Mini!$C$4:$AR$15,2,(ROW()-7)*7+COLUMN()-9)</f>
      </c>
      <c r="Q12" s="17"/>
      <c r="R12" s="22">
        <f>INDEX(Mini!$C$4:$AR$15,3,(ROW()-7)*7+COLUMN()-17)</f>
      </c>
      <c r="S12" s="23">
        <f>INDEX(Mini!$C$4:$AR$15,3,(ROW()-7)*7+COLUMN()-17)</f>
      </c>
      <c r="T12" s="23">
        <f>INDEX(Mini!$C$4:$AR$15,3,(ROW()-7)*7+COLUMN()-17)</f>
      </c>
      <c r="U12" s="23">
        <f>INDEX(Mini!$C$4:$AR$15,3,(ROW()-7)*7+COLUMN()-17)</f>
      </c>
      <c r="V12" s="23">
        <f>INDEX(Mini!$C$4:$AR$15,3,(ROW()-7)*7+COLUMN()-17)</f>
      </c>
      <c r="W12" s="23">
        <f>INDEX(Mini!$C$4:$AR$15,3,(ROW()-7)*7+COLUMN()-17)</f>
      </c>
      <c r="X12" s="24">
        <f>INDEX(Mini!$C$4:$AR$15,3,(ROW()-7)*7+COLUMN()-17)</f>
      </c>
      <c r="Z12" s="11"/>
      <c r="AA12" s="109"/>
      <c r="AB12" s="13"/>
    </row>
    <row r="13" spans="2:28" ht="12.75">
      <c r="B13" s="25"/>
      <c r="C13" s="25"/>
      <c r="D13" s="25"/>
      <c r="E13" s="25"/>
      <c r="F13" s="25"/>
      <c r="G13" s="25"/>
      <c r="H13" s="25"/>
      <c r="I13" s="17"/>
      <c r="J13" s="25"/>
      <c r="K13" s="25"/>
      <c r="L13" s="25"/>
      <c r="M13" s="25"/>
      <c r="N13" s="25"/>
      <c r="O13" s="25"/>
      <c r="P13" s="25"/>
      <c r="Q13" s="17"/>
      <c r="R13" s="25"/>
      <c r="S13" s="25"/>
      <c r="T13" s="25"/>
      <c r="U13" s="25"/>
      <c r="V13" s="25"/>
      <c r="W13" s="25"/>
      <c r="X13" s="25"/>
      <c r="Z13" s="11"/>
      <c r="AA13" s="109"/>
      <c r="AB13" s="13"/>
    </row>
    <row r="14" spans="2:28" ht="14.25">
      <c r="B14" s="125" t="s">
        <v>12</v>
      </c>
      <c r="C14" s="126"/>
      <c r="D14" s="126"/>
      <c r="E14" s="126"/>
      <c r="F14" s="126"/>
      <c r="G14" s="126"/>
      <c r="H14" s="127"/>
      <c r="I14" s="10"/>
      <c r="J14" s="125" t="s">
        <v>13</v>
      </c>
      <c r="K14" s="126"/>
      <c r="L14" s="126"/>
      <c r="M14" s="126"/>
      <c r="N14" s="126"/>
      <c r="O14" s="126"/>
      <c r="P14" s="127"/>
      <c r="Q14" s="10"/>
      <c r="R14" s="125" t="s">
        <v>14</v>
      </c>
      <c r="S14" s="126"/>
      <c r="T14" s="126"/>
      <c r="U14" s="126"/>
      <c r="V14" s="126"/>
      <c r="W14" s="126"/>
      <c r="X14" s="127"/>
      <c r="Z14" s="11"/>
      <c r="AA14" s="109"/>
      <c r="AB14" s="13"/>
    </row>
    <row r="15" spans="2:28" ht="12.75">
      <c r="B15" s="14" t="s">
        <v>5</v>
      </c>
      <c r="C15" s="15" t="s">
        <v>6</v>
      </c>
      <c r="D15" s="15" t="s">
        <v>7</v>
      </c>
      <c r="E15" s="15" t="s">
        <v>8</v>
      </c>
      <c r="F15" s="15" t="s">
        <v>9</v>
      </c>
      <c r="G15" s="15" t="s">
        <v>10</v>
      </c>
      <c r="H15" s="16" t="s">
        <v>11</v>
      </c>
      <c r="I15" s="17"/>
      <c r="J15" s="14" t="s">
        <v>5</v>
      </c>
      <c r="K15" s="15" t="s">
        <v>6</v>
      </c>
      <c r="L15" s="15" t="s">
        <v>7</v>
      </c>
      <c r="M15" s="15" t="s">
        <v>8</v>
      </c>
      <c r="N15" s="15" t="s">
        <v>9</v>
      </c>
      <c r="O15" s="15" t="s">
        <v>10</v>
      </c>
      <c r="P15" s="16" t="s">
        <v>11</v>
      </c>
      <c r="Q15" s="17"/>
      <c r="R15" s="14" t="s">
        <v>5</v>
      </c>
      <c r="S15" s="15" t="s">
        <v>6</v>
      </c>
      <c r="T15" s="15" t="s">
        <v>7</v>
      </c>
      <c r="U15" s="15" t="s">
        <v>8</v>
      </c>
      <c r="V15" s="15" t="s">
        <v>9</v>
      </c>
      <c r="W15" s="15" t="s">
        <v>10</v>
      </c>
      <c r="X15" s="16" t="s">
        <v>11</v>
      </c>
      <c r="Z15" s="11"/>
      <c r="AA15" s="109"/>
      <c r="AB15" s="13"/>
    </row>
    <row r="16" spans="2:28" ht="12.75">
      <c r="B16" s="19">
        <f>INDEX(Mini!$C$4:$AR$15,4,(ROW()-16)*7+COLUMN()-1)</f>
        <v>1</v>
      </c>
      <c r="C16" s="20">
        <f>INDEX(Mini!$C$4:$AR$15,4,(ROW()-16)*7+COLUMN()-1)</f>
        <v>2</v>
      </c>
      <c r="D16" s="20">
        <f>INDEX(Mini!$C$4:$AR$15,4,(ROW()-16)*7+COLUMN()-1)</f>
        <v>3</v>
      </c>
      <c r="E16" s="20">
        <f>INDEX(Mini!$C$4:$AR$15,4,(ROW()-16)*7+COLUMN()-1)</f>
        <v>4</v>
      </c>
      <c r="F16" s="20">
        <f>INDEX(Mini!$C$4:$AR$15,4,(ROW()-16)*7+COLUMN()-1)</f>
        <v>5</v>
      </c>
      <c r="G16" s="20">
        <f>INDEX(Mini!$C$4:$AR$15,4,(ROW()-16)*7+COLUMN()-1)</f>
        <v>6</v>
      </c>
      <c r="H16" s="21">
        <f>INDEX(Mini!$C$4:$AR$15,4,(ROW()-16)*7+COLUMN()-1)</f>
        <v>7</v>
      </c>
      <c r="I16" s="17"/>
      <c r="J16" s="19">
        <f>INDEX(Mini!$C$4:$AR$15,5,(ROW()-16)*7+COLUMN()-9)</f>
      </c>
      <c r="K16" s="20">
        <f>INDEX(Mini!$C$4:$AR$15,5,(ROW()-16)*7+COLUMN()-9)</f>
      </c>
      <c r="L16" s="20">
        <f>INDEX(Mini!$C$4:$AR$15,5,(ROW()-16)*7+COLUMN()-9)</f>
        <v>1</v>
      </c>
      <c r="M16" s="20">
        <f>INDEX(Mini!$C$4:$AR$15,5,(ROW()-16)*7+COLUMN()-9)</f>
        <v>2</v>
      </c>
      <c r="N16" s="20">
        <f>INDEX(Mini!$C$4:$AR$15,5,(ROW()-16)*7+COLUMN()-9)</f>
        <v>3</v>
      </c>
      <c r="O16" s="20">
        <f>INDEX(Mini!$C$4:$AR$15,5,(ROW()-16)*7+COLUMN()-9)</f>
        <v>4</v>
      </c>
      <c r="P16" s="21">
        <f>INDEX(Mini!$C$4:$AR$15,5,(ROW()-16)*7+COLUMN()-9)</f>
        <v>5</v>
      </c>
      <c r="Q16" s="17"/>
      <c r="R16" s="19">
        <f>INDEX(Mini!$C$4:$AR$15,6,(ROW()-16)*7+COLUMN()-17)</f>
      </c>
      <c r="S16" s="20">
        <f>INDEX(Mini!$C$4:$AR$15,6,(ROW()-16)*7+COLUMN()-17)</f>
      </c>
      <c r="T16" s="20">
        <f>INDEX(Mini!$C$4:$AR$15,6,(ROW()-16)*7+COLUMN()-17)</f>
      </c>
      <c r="U16" s="20">
        <f>INDEX(Mini!$C$4:$AR$15,6,(ROW()-16)*7+COLUMN()-17)</f>
      </c>
      <c r="V16" s="20">
        <f>INDEX(Mini!$C$4:$AR$15,6,(ROW()-16)*7+COLUMN()-17)</f>
      </c>
      <c r="W16" s="20">
        <f>INDEX(Mini!$C$4:$AR$15,6,(ROW()-16)*7+COLUMN()-17)</f>
        <v>1</v>
      </c>
      <c r="X16" s="21">
        <f>INDEX(Mini!$C$4:$AR$15,6,(ROW()-16)*7+COLUMN()-17)</f>
        <v>2</v>
      </c>
      <c r="Z16" s="11"/>
      <c r="AA16" s="109"/>
      <c r="AB16" s="13"/>
    </row>
    <row r="17" spans="2:28" ht="12.75">
      <c r="B17" s="19">
        <f>INDEX(Mini!$C$4:$AR$15,4,(ROW()-16)*7+COLUMN()-1)</f>
        <v>8</v>
      </c>
      <c r="C17" s="20">
        <f>INDEX(Mini!$C$4:$AR$15,4,(ROW()-16)*7+COLUMN()-1)</f>
        <v>9</v>
      </c>
      <c r="D17" s="20">
        <f>INDEX(Mini!$C$4:$AR$15,4,(ROW()-16)*7+COLUMN()-1)</f>
        <v>10</v>
      </c>
      <c r="E17" s="20">
        <f>INDEX(Mini!$C$4:$AR$15,4,(ROW()-16)*7+COLUMN()-1)</f>
        <v>11</v>
      </c>
      <c r="F17" s="20">
        <f>INDEX(Mini!$C$4:$AR$15,4,(ROW()-16)*7+COLUMN()-1)</f>
        <v>12</v>
      </c>
      <c r="G17" s="20">
        <f>INDEX(Mini!$C$4:$AR$15,4,(ROW()-16)*7+COLUMN()-1)</f>
        <v>13</v>
      </c>
      <c r="H17" s="21">
        <f>INDEX(Mini!$C$4:$AR$15,4,(ROW()-16)*7+COLUMN()-1)</f>
        <v>14</v>
      </c>
      <c r="I17" s="17"/>
      <c r="J17" s="19">
        <f>INDEX(Mini!$C$4:$AR$15,5,(ROW()-16)*7+COLUMN()-9)</f>
        <v>6</v>
      </c>
      <c r="K17" s="20">
        <f>INDEX(Mini!$C$4:$AR$15,5,(ROW()-16)*7+COLUMN()-9)</f>
        <v>7</v>
      </c>
      <c r="L17" s="20">
        <f>INDEX(Mini!$C$4:$AR$15,5,(ROW()-16)*7+COLUMN()-9)</f>
        <v>8</v>
      </c>
      <c r="M17" s="20">
        <f>INDEX(Mini!$C$4:$AR$15,5,(ROW()-16)*7+COLUMN()-9)</f>
        <v>9</v>
      </c>
      <c r="N17" s="20">
        <f>INDEX(Mini!$C$4:$AR$15,5,(ROW()-16)*7+COLUMN()-9)</f>
        <v>10</v>
      </c>
      <c r="O17" s="20">
        <f>INDEX(Mini!$C$4:$AR$15,5,(ROW()-16)*7+COLUMN()-9)</f>
        <v>11</v>
      </c>
      <c r="P17" s="21">
        <f>INDEX(Mini!$C$4:$AR$15,5,(ROW()-16)*7+COLUMN()-9)</f>
        <v>12</v>
      </c>
      <c r="Q17" s="17"/>
      <c r="R17" s="19">
        <f>INDEX(Mini!$C$4:$AR$15,6,(ROW()-16)*7+COLUMN()-17)</f>
        <v>3</v>
      </c>
      <c r="S17" s="20">
        <f>INDEX(Mini!$C$4:$AR$15,6,(ROW()-16)*7+COLUMN()-17)</f>
        <v>4</v>
      </c>
      <c r="T17" s="20">
        <f>INDEX(Mini!$C$4:$AR$15,6,(ROW()-16)*7+COLUMN()-17)</f>
        <v>5</v>
      </c>
      <c r="U17" s="20">
        <f>INDEX(Mini!$C$4:$AR$15,6,(ROW()-16)*7+COLUMN()-17)</f>
        <v>6</v>
      </c>
      <c r="V17" s="20">
        <f>INDEX(Mini!$C$4:$AR$15,6,(ROW()-16)*7+COLUMN()-17)</f>
        <v>7</v>
      </c>
      <c r="W17" s="20">
        <f>INDEX(Mini!$C$4:$AR$15,6,(ROW()-16)*7+COLUMN()-17)</f>
        <v>8</v>
      </c>
      <c r="X17" s="21">
        <f>INDEX(Mini!$C$4:$AR$15,6,(ROW()-16)*7+COLUMN()-17)</f>
        <v>9</v>
      </c>
      <c r="Z17" s="11"/>
      <c r="AA17" s="109"/>
      <c r="AB17" s="13"/>
    </row>
    <row r="18" spans="2:28" ht="12.75">
      <c r="B18" s="19">
        <f>INDEX(Mini!$C$4:$AR$15,4,(ROW()-16)*7+COLUMN()-1)</f>
        <v>15</v>
      </c>
      <c r="C18" s="20">
        <f>INDEX(Mini!$C$4:$AR$15,4,(ROW()-16)*7+COLUMN()-1)</f>
        <v>16</v>
      </c>
      <c r="D18" s="20">
        <f>INDEX(Mini!$C$4:$AR$15,4,(ROW()-16)*7+COLUMN()-1)</f>
        <v>17</v>
      </c>
      <c r="E18" s="20">
        <f>INDEX(Mini!$C$4:$AR$15,4,(ROW()-16)*7+COLUMN()-1)</f>
        <v>18</v>
      </c>
      <c r="F18" s="20">
        <f>INDEX(Mini!$C$4:$AR$15,4,(ROW()-16)*7+COLUMN()-1)</f>
        <v>19</v>
      </c>
      <c r="G18" s="20">
        <f>INDEX(Mini!$C$4:$AR$15,4,(ROW()-16)*7+COLUMN()-1)</f>
        <v>20</v>
      </c>
      <c r="H18" s="21">
        <f>INDEX(Mini!$C$4:$AR$15,4,(ROW()-16)*7+COLUMN()-1)</f>
        <v>21</v>
      </c>
      <c r="I18" s="17"/>
      <c r="J18" s="19">
        <f>INDEX(Mini!$C$4:$AR$15,5,(ROW()-16)*7+COLUMN()-9)</f>
        <v>13</v>
      </c>
      <c r="K18" s="20">
        <f>INDEX(Mini!$C$4:$AR$15,5,(ROW()-16)*7+COLUMN()-9)</f>
        <v>14</v>
      </c>
      <c r="L18" s="20">
        <f>INDEX(Mini!$C$4:$AR$15,5,(ROW()-16)*7+COLUMN()-9)</f>
        <v>15</v>
      </c>
      <c r="M18" s="20">
        <f>INDEX(Mini!$C$4:$AR$15,5,(ROW()-16)*7+COLUMN()-9)</f>
        <v>16</v>
      </c>
      <c r="N18" s="20">
        <f>INDEX(Mini!$C$4:$AR$15,5,(ROW()-16)*7+COLUMN()-9)</f>
        <v>17</v>
      </c>
      <c r="O18" s="20">
        <f>INDEX(Mini!$C$4:$AR$15,5,(ROW()-16)*7+COLUMN()-9)</f>
        <v>18</v>
      </c>
      <c r="P18" s="21">
        <f>INDEX(Mini!$C$4:$AR$15,5,(ROW()-16)*7+COLUMN()-9)</f>
        <v>19</v>
      </c>
      <c r="Q18" s="17"/>
      <c r="R18" s="19">
        <f>INDEX(Mini!$C$4:$AR$15,6,(ROW()-16)*7+COLUMN()-17)</f>
        <v>10</v>
      </c>
      <c r="S18" s="20">
        <f>INDEX(Mini!$C$4:$AR$15,6,(ROW()-16)*7+COLUMN()-17)</f>
        <v>11</v>
      </c>
      <c r="T18" s="20">
        <f>INDEX(Mini!$C$4:$AR$15,6,(ROW()-16)*7+COLUMN()-17)</f>
        <v>12</v>
      </c>
      <c r="U18" s="20">
        <f>INDEX(Mini!$C$4:$AR$15,6,(ROW()-16)*7+COLUMN()-17)</f>
        <v>13</v>
      </c>
      <c r="V18" s="20">
        <f>INDEX(Mini!$C$4:$AR$15,6,(ROW()-16)*7+COLUMN()-17)</f>
        <v>14</v>
      </c>
      <c r="W18" s="20">
        <f>INDEX(Mini!$C$4:$AR$15,6,(ROW()-16)*7+COLUMN()-17)</f>
        <v>15</v>
      </c>
      <c r="X18" s="21">
        <f>INDEX(Mini!$C$4:$AR$15,6,(ROW()-16)*7+COLUMN()-17)</f>
        <v>16</v>
      </c>
      <c r="Z18" s="11"/>
      <c r="AA18" s="109"/>
      <c r="AB18" s="13"/>
    </row>
    <row r="19" spans="2:28" ht="12.75">
      <c r="B19" s="19">
        <f>INDEX(Mini!$C$4:$AR$15,4,(ROW()-16)*7+COLUMN()-1)</f>
        <v>22</v>
      </c>
      <c r="C19" s="20">
        <f>INDEX(Mini!$C$4:$AR$15,4,(ROW()-16)*7+COLUMN()-1)</f>
        <v>23</v>
      </c>
      <c r="D19" s="20">
        <f>INDEX(Mini!$C$4:$AR$15,4,(ROW()-16)*7+COLUMN()-1)</f>
        <v>24</v>
      </c>
      <c r="E19" s="20">
        <f>INDEX(Mini!$C$4:$AR$15,4,(ROW()-16)*7+COLUMN()-1)</f>
        <v>25</v>
      </c>
      <c r="F19" s="20">
        <f>INDEX(Mini!$C$4:$AR$15,4,(ROW()-16)*7+COLUMN()-1)</f>
        <v>26</v>
      </c>
      <c r="G19" s="20">
        <f>INDEX(Mini!$C$4:$AR$15,4,(ROW()-16)*7+COLUMN()-1)</f>
        <v>27</v>
      </c>
      <c r="H19" s="21">
        <f>INDEX(Mini!$C$4:$AR$15,4,(ROW()-16)*7+COLUMN()-1)</f>
        <v>28</v>
      </c>
      <c r="I19" s="17"/>
      <c r="J19" s="19">
        <f>INDEX(Mini!$C$4:$AR$15,5,(ROW()-16)*7+COLUMN()-9)</f>
        <v>20</v>
      </c>
      <c r="K19" s="20">
        <f>INDEX(Mini!$C$4:$AR$15,5,(ROW()-16)*7+COLUMN()-9)</f>
        <v>21</v>
      </c>
      <c r="L19" s="20">
        <f>INDEX(Mini!$C$4:$AR$15,5,(ROW()-16)*7+COLUMN()-9)</f>
        <v>22</v>
      </c>
      <c r="M19" s="20">
        <f>INDEX(Mini!$C$4:$AR$15,5,(ROW()-16)*7+COLUMN()-9)</f>
        <v>23</v>
      </c>
      <c r="N19" s="20">
        <f>INDEX(Mini!$C$4:$AR$15,5,(ROW()-16)*7+COLUMN()-9)</f>
        <v>24</v>
      </c>
      <c r="O19" s="20">
        <f>INDEX(Mini!$C$4:$AR$15,5,(ROW()-16)*7+COLUMN()-9)</f>
        <v>25</v>
      </c>
      <c r="P19" s="21">
        <f>INDEX(Mini!$C$4:$AR$15,5,(ROW()-16)*7+COLUMN()-9)</f>
        <v>26</v>
      </c>
      <c r="Q19" s="17"/>
      <c r="R19" s="19">
        <f>INDEX(Mini!$C$4:$AR$15,6,(ROW()-16)*7+COLUMN()-17)</f>
        <v>17</v>
      </c>
      <c r="S19" s="20">
        <f>INDEX(Mini!$C$4:$AR$15,6,(ROW()-16)*7+COLUMN()-17)</f>
        <v>18</v>
      </c>
      <c r="T19" s="20">
        <f>INDEX(Mini!$C$4:$AR$15,6,(ROW()-16)*7+COLUMN()-17)</f>
        <v>19</v>
      </c>
      <c r="U19" s="20">
        <f>INDEX(Mini!$C$4:$AR$15,6,(ROW()-16)*7+COLUMN()-17)</f>
        <v>20</v>
      </c>
      <c r="V19" s="20">
        <f>INDEX(Mini!$C$4:$AR$15,6,(ROW()-16)*7+COLUMN()-17)</f>
        <v>21</v>
      </c>
      <c r="W19" s="20">
        <f>INDEX(Mini!$C$4:$AR$15,6,(ROW()-16)*7+COLUMN()-17)</f>
        <v>22</v>
      </c>
      <c r="X19" s="21">
        <f>INDEX(Mini!$C$4:$AR$15,6,(ROW()-16)*7+COLUMN()-17)</f>
        <v>23</v>
      </c>
      <c r="Z19" s="11"/>
      <c r="AA19" s="109"/>
      <c r="AB19" s="13"/>
    </row>
    <row r="20" spans="2:28" ht="12.75">
      <c r="B20" s="19">
        <f>INDEX(Mini!$C$4:$AR$15,4,(ROW()-16)*7+COLUMN()-1)</f>
        <v>29</v>
      </c>
      <c r="C20" s="20">
        <f>INDEX(Mini!$C$4:$AR$15,4,(ROW()-16)*7+COLUMN()-1)</f>
        <v>30</v>
      </c>
      <c r="D20" s="20">
        <f>INDEX(Mini!$C$4:$AR$15,4,(ROW()-16)*7+COLUMN()-1)</f>
      </c>
      <c r="E20" s="20">
        <f>INDEX(Mini!$C$4:$AR$15,4,(ROW()-16)*7+COLUMN()-1)</f>
      </c>
      <c r="F20" s="20">
        <f>INDEX(Mini!$C$4:$AR$15,4,(ROW()-16)*7+COLUMN()-1)</f>
      </c>
      <c r="G20" s="20">
        <f>INDEX(Mini!$C$4:$AR$15,4,(ROW()-16)*7+COLUMN()-1)</f>
      </c>
      <c r="H20" s="21">
        <f>INDEX(Mini!$C$4:$AR$15,4,(ROW()-16)*7+COLUMN()-1)</f>
      </c>
      <c r="I20" s="17"/>
      <c r="J20" s="19">
        <f>INDEX(Mini!$C$4:$AR$15,5,(ROW()-16)*7+COLUMN()-9)</f>
        <v>27</v>
      </c>
      <c r="K20" s="20">
        <f>INDEX(Mini!$C$4:$AR$15,5,(ROW()-16)*7+COLUMN()-9)</f>
        <v>28</v>
      </c>
      <c r="L20" s="20">
        <f>INDEX(Mini!$C$4:$AR$15,5,(ROW()-16)*7+COLUMN()-9)</f>
        <v>29</v>
      </c>
      <c r="M20" s="20">
        <f>INDEX(Mini!$C$4:$AR$15,5,(ROW()-16)*7+COLUMN()-9)</f>
        <v>30</v>
      </c>
      <c r="N20" s="20">
        <f>INDEX(Mini!$C$4:$AR$15,5,(ROW()-16)*7+COLUMN()-9)</f>
        <v>31</v>
      </c>
      <c r="O20" s="20">
        <f>INDEX(Mini!$C$4:$AR$15,5,(ROW()-16)*7+COLUMN()-9)</f>
      </c>
      <c r="P20" s="21">
        <f>INDEX(Mini!$C$4:$AR$15,5,(ROW()-16)*7+COLUMN()-9)</f>
      </c>
      <c r="Q20" s="17"/>
      <c r="R20" s="19">
        <f>INDEX(Mini!$C$4:$AR$15,6,(ROW()-16)*7+COLUMN()-17)</f>
        <v>24</v>
      </c>
      <c r="S20" s="20">
        <f>INDEX(Mini!$C$4:$AR$15,6,(ROW()-16)*7+COLUMN()-17)</f>
        <v>25</v>
      </c>
      <c r="T20" s="20">
        <f>INDEX(Mini!$C$4:$AR$15,6,(ROW()-16)*7+COLUMN()-17)</f>
        <v>26</v>
      </c>
      <c r="U20" s="20">
        <f>INDEX(Mini!$C$4:$AR$15,6,(ROW()-16)*7+COLUMN()-17)</f>
        <v>27</v>
      </c>
      <c r="V20" s="20">
        <f>INDEX(Mini!$C$4:$AR$15,6,(ROW()-16)*7+COLUMN()-17)</f>
        <v>28</v>
      </c>
      <c r="W20" s="20">
        <f>INDEX(Mini!$C$4:$AR$15,6,(ROW()-16)*7+COLUMN()-17)</f>
        <v>29</v>
      </c>
      <c r="X20" s="21">
        <f>INDEX(Mini!$C$4:$AR$15,6,(ROW()-16)*7+COLUMN()-17)</f>
        <v>30</v>
      </c>
      <c r="Z20" s="11"/>
      <c r="AA20" s="109"/>
      <c r="AB20" s="13"/>
    </row>
    <row r="21" spans="2:28" ht="12.75">
      <c r="B21" s="22">
        <f>INDEX(Mini!$C$4:$AR$15,4,(ROW()-16)*7+COLUMN()-1)</f>
      </c>
      <c r="C21" s="23">
        <f>INDEX(Mini!$C$4:$AR$15,4,(ROW()-16)*7+COLUMN()-1)</f>
      </c>
      <c r="D21" s="23">
        <f>INDEX(Mini!$C$4:$AR$15,4,(ROW()-16)*7+COLUMN()-1)</f>
      </c>
      <c r="E21" s="23">
        <f>INDEX(Mini!$C$4:$AR$15,4,(ROW()-16)*7+COLUMN()-1)</f>
      </c>
      <c r="F21" s="23">
        <f>INDEX(Mini!$C$4:$AR$15,4,(ROW()-16)*7+COLUMN()-1)</f>
      </c>
      <c r="G21" s="23">
        <f>INDEX(Mini!$C$4:$AR$15,4,(ROW()-16)*7+COLUMN()-1)</f>
      </c>
      <c r="H21" s="24">
        <f>INDEX(Mini!$C$4:$AR$15,4,(ROW()-16)*7+COLUMN()-1)</f>
      </c>
      <c r="I21" s="17"/>
      <c r="J21" s="22">
        <f>INDEX(Mini!$C$4:$AR$15,5,(ROW()-16)*7+COLUMN()-9)</f>
      </c>
      <c r="K21" s="23">
        <f>INDEX(Mini!$C$4:$AR$15,5,(ROW()-16)*7+COLUMN()-9)</f>
      </c>
      <c r="L21" s="23">
        <f>INDEX(Mini!$C$4:$AR$15,5,(ROW()-16)*7+COLUMN()-9)</f>
      </c>
      <c r="M21" s="23">
        <f>INDEX(Mini!$C$4:$AR$15,5,(ROW()-16)*7+COLUMN()-9)</f>
      </c>
      <c r="N21" s="23">
        <f>INDEX(Mini!$C$4:$AR$15,5,(ROW()-16)*7+COLUMN()-9)</f>
      </c>
      <c r="O21" s="23">
        <f>INDEX(Mini!$C$4:$AR$15,5,(ROW()-16)*7+COLUMN()-9)</f>
      </c>
      <c r="P21" s="24">
        <f>INDEX(Mini!$C$4:$AR$15,5,(ROW()-16)*7+COLUMN()-9)</f>
      </c>
      <c r="Q21" s="17"/>
      <c r="R21" s="22">
        <f>INDEX(Mini!$C$4:$AR$15,6,(ROW()-16)*7+COLUMN()-17)</f>
      </c>
      <c r="S21" s="23">
        <f>INDEX(Mini!$C$4:$AR$15,6,(ROW()-16)*7+COLUMN()-17)</f>
      </c>
      <c r="T21" s="23">
        <f>INDEX(Mini!$C$4:$AR$15,6,(ROW()-16)*7+COLUMN()-17)</f>
      </c>
      <c r="U21" s="23">
        <f>INDEX(Mini!$C$4:$AR$15,6,(ROW()-16)*7+COLUMN()-17)</f>
      </c>
      <c r="V21" s="23">
        <f>INDEX(Mini!$C$4:$AR$15,6,(ROW()-16)*7+COLUMN()-17)</f>
      </c>
      <c r="W21" s="23">
        <f>INDEX(Mini!$C$4:$AR$15,6,(ROW()-16)*7+COLUMN()-17)</f>
      </c>
      <c r="X21" s="24">
        <f>INDEX(Mini!$C$4:$AR$15,6,(ROW()-16)*7+COLUMN()-17)</f>
      </c>
      <c r="Z21" s="11"/>
      <c r="AA21" s="109"/>
      <c r="AB21" s="13"/>
    </row>
    <row r="22" spans="2:28" ht="12.75">
      <c r="B22" s="25"/>
      <c r="C22" s="25"/>
      <c r="D22" s="25"/>
      <c r="E22" s="25"/>
      <c r="F22" s="25"/>
      <c r="G22" s="25"/>
      <c r="H22" s="25"/>
      <c r="I22" s="17"/>
      <c r="J22" s="25"/>
      <c r="K22" s="25"/>
      <c r="L22" s="25"/>
      <c r="M22" s="25"/>
      <c r="N22" s="25"/>
      <c r="O22" s="25"/>
      <c r="P22" s="25"/>
      <c r="Q22" s="17"/>
      <c r="R22" s="25"/>
      <c r="S22" s="25"/>
      <c r="T22" s="25"/>
      <c r="U22" s="25"/>
      <c r="V22" s="25"/>
      <c r="W22" s="25"/>
      <c r="X22" s="25"/>
      <c r="Z22" s="11"/>
      <c r="AA22" s="109"/>
      <c r="AB22" s="13"/>
    </row>
    <row r="23" spans="2:28" ht="14.25">
      <c r="B23" s="125" t="s">
        <v>15</v>
      </c>
      <c r="C23" s="126"/>
      <c r="D23" s="126"/>
      <c r="E23" s="126"/>
      <c r="F23" s="126"/>
      <c r="G23" s="126"/>
      <c r="H23" s="127"/>
      <c r="I23" s="10"/>
      <c r="J23" s="125" t="s">
        <v>16</v>
      </c>
      <c r="K23" s="126"/>
      <c r="L23" s="126"/>
      <c r="M23" s="126"/>
      <c r="N23" s="126"/>
      <c r="O23" s="126"/>
      <c r="P23" s="127"/>
      <c r="Q23" s="10"/>
      <c r="R23" s="125" t="s">
        <v>17</v>
      </c>
      <c r="S23" s="126"/>
      <c r="T23" s="126"/>
      <c r="U23" s="126"/>
      <c r="V23" s="126"/>
      <c r="W23" s="126"/>
      <c r="X23" s="127"/>
      <c r="Z23" s="11"/>
      <c r="AA23" s="109"/>
      <c r="AB23" s="13"/>
    </row>
    <row r="24" spans="2:28" ht="12.75">
      <c r="B24" s="14" t="s">
        <v>5</v>
      </c>
      <c r="C24" s="15" t="s">
        <v>6</v>
      </c>
      <c r="D24" s="15" t="s">
        <v>7</v>
      </c>
      <c r="E24" s="15" t="s">
        <v>8</v>
      </c>
      <c r="F24" s="15" t="s">
        <v>9</v>
      </c>
      <c r="G24" s="15" t="s">
        <v>10</v>
      </c>
      <c r="H24" s="16" t="s">
        <v>11</v>
      </c>
      <c r="I24" s="17"/>
      <c r="J24" s="14" t="s">
        <v>5</v>
      </c>
      <c r="K24" s="15" t="s">
        <v>6</v>
      </c>
      <c r="L24" s="15" t="s">
        <v>7</v>
      </c>
      <c r="M24" s="15" t="s">
        <v>8</v>
      </c>
      <c r="N24" s="15" t="s">
        <v>9</v>
      </c>
      <c r="O24" s="15" t="s">
        <v>10</v>
      </c>
      <c r="P24" s="16" t="s">
        <v>11</v>
      </c>
      <c r="Q24" s="17"/>
      <c r="R24" s="14" t="s">
        <v>5</v>
      </c>
      <c r="S24" s="15" t="s">
        <v>6</v>
      </c>
      <c r="T24" s="15" t="s">
        <v>7</v>
      </c>
      <c r="U24" s="15" t="s">
        <v>8</v>
      </c>
      <c r="V24" s="15" t="s">
        <v>9</v>
      </c>
      <c r="W24" s="15" t="s">
        <v>10</v>
      </c>
      <c r="X24" s="16" t="s">
        <v>11</v>
      </c>
      <c r="Z24" s="11"/>
      <c r="AA24" s="109"/>
      <c r="AB24" s="13"/>
    </row>
    <row r="25" spans="2:28" ht="12.75">
      <c r="B25" s="19">
        <f>INDEX(Mini!$C$4:$AR$15,7,(ROW()-25)*7+COLUMN()-1)</f>
        <v>1</v>
      </c>
      <c r="C25" s="20">
        <f>INDEX(Mini!$C$4:$AR$15,7,(ROW()-25)*7+COLUMN()-1)</f>
        <v>2</v>
      </c>
      <c r="D25" s="20">
        <f>INDEX(Mini!$C$4:$AR$15,7,(ROW()-25)*7+COLUMN()-1)</f>
        <v>3</v>
      </c>
      <c r="E25" s="20">
        <f>INDEX(Mini!$C$4:$AR$15,7,(ROW()-25)*7+COLUMN()-1)</f>
        <v>4</v>
      </c>
      <c r="F25" s="20">
        <f>INDEX(Mini!$C$4:$AR$15,7,(ROW()-25)*7+COLUMN()-1)</f>
        <v>5</v>
      </c>
      <c r="G25" s="20">
        <f>INDEX(Mini!$C$4:$AR$15,7,(ROW()-25)*7+COLUMN()-1)</f>
        <v>6</v>
      </c>
      <c r="H25" s="21">
        <f>INDEX(Mini!$C$4:$AR$15,7,(ROW()-25)*7+COLUMN()-1)</f>
        <v>7</v>
      </c>
      <c r="I25" s="17"/>
      <c r="J25" s="19">
        <f>INDEX(Mini!$C$4:$AR$15,8,(ROW()-25)*7+COLUMN()-9)</f>
      </c>
      <c r="K25" s="20">
        <f>INDEX(Mini!$C$4:$AR$15,8,(ROW()-25)*7+COLUMN()-9)</f>
      </c>
      <c r="L25" s="20">
        <f>INDEX(Mini!$C$4:$AR$15,8,(ROW()-25)*7+COLUMN()-9)</f>
      </c>
      <c r="M25" s="20">
        <f>INDEX(Mini!$C$4:$AR$15,8,(ROW()-25)*7+COLUMN()-9)</f>
        <v>1</v>
      </c>
      <c r="N25" s="20">
        <f>INDEX(Mini!$C$4:$AR$15,8,(ROW()-25)*7+COLUMN()-9)</f>
        <v>2</v>
      </c>
      <c r="O25" s="20">
        <f>INDEX(Mini!$C$4:$AR$15,8,(ROW()-25)*7+COLUMN()-9)</f>
        <v>3</v>
      </c>
      <c r="P25" s="21">
        <f>INDEX(Mini!$C$4:$AR$15,8,(ROW()-25)*7+COLUMN()-9)</f>
        <v>4</v>
      </c>
      <c r="Q25" s="17"/>
      <c r="R25" s="19">
        <f>INDEX(Mini!$C$4:$AR$15,9,(ROW()-25)*7+COLUMN()-17)</f>
      </c>
      <c r="S25" s="20">
        <f>INDEX(Mini!$C$4:$AR$15,9,(ROW()-25)*7+COLUMN()-17)</f>
      </c>
      <c r="T25" s="20">
        <f>INDEX(Mini!$C$4:$AR$15,9,(ROW()-25)*7+COLUMN()-17)</f>
      </c>
      <c r="U25" s="20">
        <f>INDEX(Mini!$C$4:$AR$15,9,(ROW()-25)*7+COLUMN()-17)</f>
      </c>
      <c r="V25" s="20">
        <f>INDEX(Mini!$C$4:$AR$15,9,(ROW()-25)*7+COLUMN()-17)</f>
      </c>
      <c r="W25" s="20">
        <f>INDEX(Mini!$C$4:$AR$15,9,(ROW()-25)*7+COLUMN()-17)</f>
      </c>
      <c r="X25" s="21">
        <f>INDEX(Mini!$C$4:$AR$15,9,(ROW()-25)*7+COLUMN()-17)</f>
        <v>1</v>
      </c>
      <c r="Z25" s="11"/>
      <c r="AA25" s="109"/>
      <c r="AB25" s="13"/>
    </row>
    <row r="26" spans="2:28" ht="12.75">
      <c r="B26" s="19">
        <f>INDEX(Mini!$C$4:$AR$15,7,(ROW()-25)*7+COLUMN()-1)</f>
        <v>8</v>
      </c>
      <c r="C26" s="20">
        <f>INDEX(Mini!$C$4:$AR$15,7,(ROW()-25)*7+COLUMN()-1)</f>
        <v>9</v>
      </c>
      <c r="D26" s="20">
        <f>INDEX(Mini!$C$4:$AR$15,7,(ROW()-25)*7+COLUMN()-1)</f>
        <v>10</v>
      </c>
      <c r="E26" s="20">
        <f>INDEX(Mini!$C$4:$AR$15,7,(ROW()-25)*7+COLUMN()-1)</f>
        <v>11</v>
      </c>
      <c r="F26" s="20">
        <f>INDEX(Mini!$C$4:$AR$15,7,(ROW()-25)*7+COLUMN()-1)</f>
        <v>12</v>
      </c>
      <c r="G26" s="20">
        <f>INDEX(Mini!$C$4:$AR$15,7,(ROW()-25)*7+COLUMN()-1)</f>
        <v>13</v>
      </c>
      <c r="H26" s="21">
        <f>INDEX(Mini!$C$4:$AR$15,7,(ROW()-25)*7+COLUMN()-1)</f>
        <v>14</v>
      </c>
      <c r="I26" s="17"/>
      <c r="J26" s="19">
        <f>INDEX(Mini!$C$4:$AR$15,8,(ROW()-25)*7+COLUMN()-9)</f>
        <v>5</v>
      </c>
      <c r="K26" s="20">
        <f>INDEX(Mini!$C$4:$AR$15,8,(ROW()-25)*7+COLUMN()-9)</f>
        <v>6</v>
      </c>
      <c r="L26" s="20">
        <f>INDEX(Mini!$C$4:$AR$15,8,(ROW()-25)*7+COLUMN()-9)</f>
        <v>7</v>
      </c>
      <c r="M26" s="20">
        <f>INDEX(Mini!$C$4:$AR$15,8,(ROW()-25)*7+COLUMN()-9)</f>
        <v>8</v>
      </c>
      <c r="N26" s="20">
        <f>INDEX(Mini!$C$4:$AR$15,8,(ROW()-25)*7+COLUMN()-9)</f>
        <v>9</v>
      </c>
      <c r="O26" s="20">
        <f>INDEX(Mini!$C$4:$AR$15,8,(ROW()-25)*7+COLUMN()-9)</f>
        <v>10</v>
      </c>
      <c r="P26" s="21">
        <f>INDEX(Mini!$C$4:$AR$15,8,(ROW()-25)*7+COLUMN()-9)</f>
        <v>11</v>
      </c>
      <c r="Q26" s="17"/>
      <c r="R26" s="19">
        <f>INDEX(Mini!$C$4:$AR$15,9,(ROW()-25)*7+COLUMN()-17)</f>
        <v>2</v>
      </c>
      <c r="S26" s="20">
        <f>INDEX(Mini!$C$4:$AR$15,9,(ROW()-25)*7+COLUMN()-17)</f>
        <v>3</v>
      </c>
      <c r="T26" s="20">
        <f>INDEX(Mini!$C$4:$AR$15,9,(ROW()-25)*7+COLUMN()-17)</f>
        <v>4</v>
      </c>
      <c r="U26" s="20">
        <f>INDEX(Mini!$C$4:$AR$15,9,(ROW()-25)*7+COLUMN()-17)</f>
        <v>5</v>
      </c>
      <c r="V26" s="20">
        <f>INDEX(Mini!$C$4:$AR$15,9,(ROW()-25)*7+COLUMN()-17)</f>
        <v>6</v>
      </c>
      <c r="W26" s="20">
        <f>INDEX(Mini!$C$4:$AR$15,9,(ROW()-25)*7+COLUMN()-17)</f>
        <v>7</v>
      </c>
      <c r="X26" s="21">
        <f>INDEX(Mini!$C$4:$AR$15,9,(ROW()-25)*7+COLUMN()-17)</f>
        <v>8</v>
      </c>
      <c r="Z26" s="11"/>
      <c r="AA26" s="109"/>
      <c r="AB26" s="13"/>
    </row>
    <row r="27" spans="2:28" ht="12.75">
      <c r="B27" s="19">
        <f>INDEX(Mini!$C$4:$AR$15,7,(ROW()-25)*7+COLUMN()-1)</f>
        <v>15</v>
      </c>
      <c r="C27" s="20">
        <f>INDEX(Mini!$C$4:$AR$15,7,(ROW()-25)*7+COLUMN()-1)</f>
        <v>16</v>
      </c>
      <c r="D27" s="20">
        <f>INDEX(Mini!$C$4:$AR$15,7,(ROW()-25)*7+COLUMN()-1)</f>
        <v>17</v>
      </c>
      <c r="E27" s="20">
        <f>INDEX(Mini!$C$4:$AR$15,7,(ROW()-25)*7+COLUMN()-1)</f>
        <v>18</v>
      </c>
      <c r="F27" s="20">
        <f>INDEX(Mini!$C$4:$AR$15,7,(ROW()-25)*7+COLUMN()-1)</f>
        <v>19</v>
      </c>
      <c r="G27" s="20">
        <f>INDEX(Mini!$C$4:$AR$15,7,(ROW()-25)*7+COLUMN()-1)</f>
        <v>20</v>
      </c>
      <c r="H27" s="21">
        <f>INDEX(Mini!$C$4:$AR$15,7,(ROW()-25)*7+COLUMN()-1)</f>
        <v>21</v>
      </c>
      <c r="I27" s="17"/>
      <c r="J27" s="19">
        <f>INDEX(Mini!$C$4:$AR$15,8,(ROW()-25)*7+COLUMN()-9)</f>
        <v>12</v>
      </c>
      <c r="K27" s="20">
        <f>INDEX(Mini!$C$4:$AR$15,8,(ROW()-25)*7+COLUMN()-9)</f>
        <v>13</v>
      </c>
      <c r="L27" s="20">
        <f>INDEX(Mini!$C$4:$AR$15,8,(ROW()-25)*7+COLUMN()-9)</f>
        <v>14</v>
      </c>
      <c r="M27" s="20">
        <f>INDEX(Mini!$C$4:$AR$15,8,(ROW()-25)*7+COLUMN()-9)</f>
        <v>15</v>
      </c>
      <c r="N27" s="20">
        <f>INDEX(Mini!$C$4:$AR$15,8,(ROW()-25)*7+COLUMN()-9)</f>
        <v>16</v>
      </c>
      <c r="O27" s="20">
        <f>INDEX(Mini!$C$4:$AR$15,8,(ROW()-25)*7+COLUMN()-9)</f>
        <v>17</v>
      </c>
      <c r="P27" s="21">
        <f>INDEX(Mini!$C$4:$AR$15,8,(ROW()-25)*7+COLUMN()-9)</f>
        <v>18</v>
      </c>
      <c r="Q27" s="17"/>
      <c r="R27" s="19">
        <f>INDEX(Mini!$C$4:$AR$15,9,(ROW()-25)*7+COLUMN()-17)</f>
        <v>9</v>
      </c>
      <c r="S27" s="20">
        <f>INDEX(Mini!$C$4:$AR$15,9,(ROW()-25)*7+COLUMN()-17)</f>
        <v>10</v>
      </c>
      <c r="T27" s="20">
        <f>INDEX(Mini!$C$4:$AR$15,9,(ROW()-25)*7+COLUMN()-17)</f>
        <v>11</v>
      </c>
      <c r="U27" s="20">
        <f>INDEX(Mini!$C$4:$AR$15,9,(ROW()-25)*7+COLUMN()-17)</f>
        <v>12</v>
      </c>
      <c r="V27" s="20">
        <f>INDEX(Mini!$C$4:$AR$15,9,(ROW()-25)*7+COLUMN()-17)</f>
        <v>13</v>
      </c>
      <c r="W27" s="20">
        <f>INDEX(Mini!$C$4:$AR$15,9,(ROW()-25)*7+COLUMN()-17)</f>
        <v>14</v>
      </c>
      <c r="X27" s="21">
        <f>INDEX(Mini!$C$4:$AR$15,9,(ROW()-25)*7+COLUMN()-17)</f>
        <v>15</v>
      </c>
      <c r="Z27" s="11"/>
      <c r="AA27" s="109"/>
      <c r="AB27" s="13"/>
    </row>
    <row r="28" spans="2:28" ht="12.75">
      <c r="B28" s="19">
        <f>INDEX(Mini!$C$4:$AR$15,7,(ROW()-25)*7+COLUMN()-1)</f>
        <v>22</v>
      </c>
      <c r="C28" s="20">
        <f>INDEX(Mini!$C$4:$AR$15,7,(ROW()-25)*7+COLUMN()-1)</f>
        <v>23</v>
      </c>
      <c r="D28" s="20">
        <f>INDEX(Mini!$C$4:$AR$15,7,(ROW()-25)*7+COLUMN()-1)</f>
        <v>24</v>
      </c>
      <c r="E28" s="20">
        <f>INDEX(Mini!$C$4:$AR$15,7,(ROW()-25)*7+COLUMN()-1)</f>
        <v>25</v>
      </c>
      <c r="F28" s="20">
        <f>INDEX(Mini!$C$4:$AR$15,7,(ROW()-25)*7+COLUMN()-1)</f>
        <v>26</v>
      </c>
      <c r="G28" s="20">
        <f>INDEX(Mini!$C$4:$AR$15,7,(ROW()-25)*7+COLUMN()-1)</f>
        <v>27</v>
      </c>
      <c r="H28" s="21">
        <f>INDEX(Mini!$C$4:$AR$15,7,(ROW()-25)*7+COLUMN()-1)</f>
        <v>28</v>
      </c>
      <c r="I28" s="17"/>
      <c r="J28" s="19">
        <f>INDEX(Mini!$C$4:$AR$15,8,(ROW()-25)*7+COLUMN()-9)</f>
        <v>19</v>
      </c>
      <c r="K28" s="20">
        <f>INDEX(Mini!$C$4:$AR$15,8,(ROW()-25)*7+COLUMN()-9)</f>
        <v>20</v>
      </c>
      <c r="L28" s="20">
        <f>INDEX(Mini!$C$4:$AR$15,8,(ROW()-25)*7+COLUMN()-9)</f>
        <v>21</v>
      </c>
      <c r="M28" s="20">
        <f>INDEX(Mini!$C$4:$AR$15,8,(ROW()-25)*7+COLUMN()-9)</f>
        <v>22</v>
      </c>
      <c r="N28" s="20">
        <f>INDEX(Mini!$C$4:$AR$15,8,(ROW()-25)*7+COLUMN()-9)</f>
        <v>23</v>
      </c>
      <c r="O28" s="20">
        <f>INDEX(Mini!$C$4:$AR$15,8,(ROW()-25)*7+COLUMN()-9)</f>
        <v>24</v>
      </c>
      <c r="P28" s="21">
        <f>INDEX(Mini!$C$4:$AR$15,8,(ROW()-25)*7+COLUMN()-9)</f>
        <v>25</v>
      </c>
      <c r="Q28" s="17"/>
      <c r="R28" s="19">
        <f>INDEX(Mini!$C$4:$AR$15,9,(ROW()-25)*7+COLUMN()-17)</f>
        <v>16</v>
      </c>
      <c r="S28" s="20">
        <f>INDEX(Mini!$C$4:$AR$15,9,(ROW()-25)*7+COLUMN()-17)</f>
        <v>17</v>
      </c>
      <c r="T28" s="20">
        <f>INDEX(Mini!$C$4:$AR$15,9,(ROW()-25)*7+COLUMN()-17)</f>
        <v>18</v>
      </c>
      <c r="U28" s="20">
        <f>INDEX(Mini!$C$4:$AR$15,9,(ROW()-25)*7+COLUMN()-17)</f>
        <v>19</v>
      </c>
      <c r="V28" s="20">
        <f>INDEX(Mini!$C$4:$AR$15,9,(ROW()-25)*7+COLUMN()-17)</f>
        <v>20</v>
      </c>
      <c r="W28" s="20">
        <f>INDEX(Mini!$C$4:$AR$15,9,(ROW()-25)*7+COLUMN()-17)</f>
        <v>21</v>
      </c>
      <c r="X28" s="21">
        <f>INDEX(Mini!$C$4:$AR$15,9,(ROW()-25)*7+COLUMN()-17)</f>
        <v>22</v>
      </c>
      <c r="Z28" s="11"/>
      <c r="AA28" s="109"/>
      <c r="AB28" s="13"/>
    </row>
    <row r="29" spans="2:28" ht="12.75">
      <c r="B29" s="19">
        <f>INDEX(Mini!$C$4:$AR$15,7,(ROW()-25)*7+COLUMN()-1)</f>
        <v>29</v>
      </c>
      <c r="C29" s="20">
        <f>INDEX(Mini!$C$4:$AR$15,7,(ROW()-25)*7+COLUMN()-1)</f>
        <v>30</v>
      </c>
      <c r="D29" s="20">
        <f>INDEX(Mini!$C$4:$AR$15,7,(ROW()-25)*7+COLUMN()-1)</f>
        <v>31</v>
      </c>
      <c r="E29" s="20">
        <f>INDEX(Mini!$C$4:$AR$15,7,(ROW()-25)*7+COLUMN()-1)</f>
      </c>
      <c r="F29" s="20">
        <f>INDEX(Mini!$C$4:$AR$15,7,(ROW()-25)*7+COLUMN()-1)</f>
      </c>
      <c r="G29" s="20">
        <f>INDEX(Mini!$C$4:$AR$15,7,(ROW()-25)*7+COLUMN()-1)</f>
      </c>
      <c r="H29" s="21">
        <f>INDEX(Mini!$C$4:$AR$15,7,(ROW()-25)*7+COLUMN()-1)</f>
      </c>
      <c r="I29" s="17"/>
      <c r="J29" s="19">
        <f>INDEX(Mini!$C$4:$AR$15,8,(ROW()-25)*7+COLUMN()-9)</f>
        <v>26</v>
      </c>
      <c r="K29" s="20">
        <f>INDEX(Mini!$C$4:$AR$15,8,(ROW()-25)*7+COLUMN()-9)</f>
        <v>27</v>
      </c>
      <c r="L29" s="20">
        <f>INDEX(Mini!$C$4:$AR$15,8,(ROW()-25)*7+COLUMN()-9)</f>
        <v>28</v>
      </c>
      <c r="M29" s="20">
        <f>INDEX(Mini!$C$4:$AR$15,8,(ROW()-25)*7+COLUMN()-9)</f>
        <v>29</v>
      </c>
      <c r="N29" s="20">
        <f>INDEX(Mini!$C$4:$AR$15,8,(ROW()-25)*7+COLUMN()-9)</f>
        <v>30</v>
      </c>
      <c r="O29" s="20">
        <f>INDEX(Mini!$C$4:$AR$15,8,(ROW()-25)*7+COLUMN()-9)</f>
        <v>31</v>
      </c>
      <c r="P29" s="21">
        <f>INDEX(Mini!$C$4:$AR$15,8,(ROW()-25)*7+COLUMN()-9)</f>
      </c>
      <c r="Q29" s="17"/>
      <c r="R29" s="19">
        <f>INDEX(Mini!$C$4:$AR$15,9,(ROW()-25)*7+COLUMN()-17)</f>
        <v>23</v>
      </c>
      <c r="S29" s="20">
        <f>INDEX(Mini!$C$4:$AR$15,9,(ROW()-25)*7+COLUMN()-17)</f>
        <v>24</v>
      </c>
      <c r="T29" s="20">
        <f>INDEX(Mini!$C$4:$AR$15,9,(ROW()-25)*7+COLUMN()-17)</f>
        <v>25</v>
      </c>
      <c r="U29" s="20">
        <f>INDEX(Mini!$C$4:$AR$15,9,(ROW()-25)*7+COLUMN()-17)</f>
        <v>26</v>
      </c>
      <c r="V29" s="20">
        <f>INDEX(Mini!$C$4:$AR$15,9,(ROW()-25)*7+COLUMN()-17)</f>
        <v>27</v>
      </c>
      <c r="W29" s="20">
        <f>INDEX(Mini!$C$4:$AR$15,9,(ROW()-25)*7+COLUMN()-17)</f>
        <v>28</v>
      </c>
      <c r="X29" s="21">
        <f>INDEX(Mini!$C$4:$AR$15,9,(ROW()-25)*7+COLUMN()-17)</f>
        <v>29</v>
      </c>
      <c r="Z29" s="11"/>
      <c r="AA29" s="109"/>
      <c r="AB29" s="13"/>
    </row>
    <row r="30" spans="2:28" ht="12.75">
      <c r="B30" s="22">
        <f>INDEX(Mini!$C$4:$AR$15,7,(ROW()-25)*7+COLUMN()-1)</f>
      </c>
      <c r="C30" s="23">
        <f>INDEX(Mini!$C$4:$AR$15,7,(ROW()-25)*7+COLUMN()-1)</f>
      </c>
      <c r="D30" s="23">
        <f>INDEX(Mini!$C$4:$AR$15,7,(ROW()-25)*7+COLUMN()-1)</f>
      </c>
      <c r="E30" s="23">
        <f>INDEX(Mini!$C$4:$AR$15,7,(ROW()-25)*7+COLUMN()-1)</f>
      </c>
      <c r="F30" s="23">
        <f>INDEX(Mini!$C$4:$AR$15,7,(ROW()-25)*7+COLUMN()-1)</f>
      </c>
      <c r="G30" s="23">
        <f>INDEX(Mini!$C$4:$AR$15,7,(ROW()-25)*7+COLUMN()-1)</f>
      </c>
      <c r="H30" s="24">
        <f>INDEX(Mini!$C$4:$AR$15,7,(ROW()-25)*7+COLUMN()-1)</f>
      </c>
      <c r="I30" s="17"/>
      <c r="J30" s="22">
        <f>INDEX(Mini!$C$4:$AR$15,8,(ROW()-25)*7+COLUMN()-9)</f>
      </c>
      <c r="K30" s="23">
        <f>INDEX(Mini!$C$4:$AR$15,8,(ROW()-25)*7+COLUMN()-9)</f>
      </c>
      <c r="L30" s="23">
        <f>INDEX(Mini!$C$4:$AR$15,8,(ROW()-25)*7+COLUMN()-9)</f>
      </c>
      <c r="M30" s="23">
        <f>INDEX(Mini!$C$4:$AR$15,8,(ROW()-25)*7+COLUMN()-9)</f>
      </c>
      <c r="N30" s="23">
        <f>INDEX(Mini!$C$4:$AR$15,8,(ROW()-25)*7+COLUMN()-9)</f>
      </c>
      <c r="O30" s="23">
        <f>INDEX(Mini!$C$4:$AR$15,8,(ROW()-25)*7+COLUMN()-9)</f>
      </c>
      <c r="P30" s="24">
        <f>INDEX(Mini!$C$4:$AR$15,8,(ROW()-25)*7+COLUMN()-9)</f>
      </c>
      <c r="Q30" s="17"/>
      <c r="R30" s="22">
        <f>INDEX(Mini!$C$4:$AR$15,9,(ROW()-25)*7+COLUMN()-17)</f>
        <v>30</v>
      </c>
      <c r="S30" s="23">
        <f>INDEX(Mini!$C$4:$AR$15,9,(ROW()-25)*7+COLUMN()-17)</f>
      </c>
      <c r="T30" s="23">
        <f>INDEX(Mini!$C$4:$AR$15,9,(ROW()-25)*7+COLUMN()-17)</f>
      </c>
      <c r="U30" s="23">
        <f>INDEX(Mini!$C$4:$AR$15,9,(ROW()-25)*7+COLUMN()-17)</f>
      </c>
      <c r="V30" s="23">
        <f>INDEX(Mini!$C$4:$AR$15,9,(ROW()-25)*7+COLUMN()-17)</f>
      </c>
      <c r="W30" s="23">
        <f>INDEX(Mini!$C$4:$AR$15,9,(ROW()-25)*7+COLUMN()-17)</f>
      </c>
      <c r="X30" s="24">
        <f>INDEX(Mini!$C$4:$AR$15,9,(ROW()-25)*7+COLUMN()-17)</f>
      </c>
      <c r="Z30" s="11"/>
      <c r="AA30" s="109"/>
      <c r="AB30" s="13"/>
    </row>
    <row r="31" spans="2:28" ht="12.75">
      <c r="B31" s="25"/>
      <c r="C31" s="25"/>
      <c r="D31" s="25"/>
      <c r="E31" s="25"/>
      <c r="F31" s="25"/>
      <c r="G31" s="25"/>
      <c r="H31" s="25"/>
      <c r="I31" s="17"/>
      <c r="J31" s="25"/>
      <c r="K31" s="25"/>
      <c r="L31" s="25"/>
      <c r="M31" s="25"/>
      <c r="N31" s="25"/>
      <c r="O31" s="25"/>
      <c r="P31" s="25"/>
      <c r="Q31" s="17"/>
      <c r="R31" s="25"/>
      <c r="S31" s="25"/>
      <c r="T31" s="25"/>
      <c r="U31" s="25"/>
      <c r="V31" s="25"/>
      <c r="W31" s="25"/>
      <c r="X31" s="25"/>
      <c r="Z31" s="11"/>
      <c r="AA31" s="109"/>
      <c r="AB31" s="13"/>
    </row>
    <row r="32" spans="2:28" ht="14.25">
      <c r="B32" s="125" t="s">
        <v>18</v>
      </c>
      <c r="C32" s="126"/>
      <c r="D32" s="126"/>
      <c r="E32" s="126"/>
      <c r="F32" s="126"/>
      <c r="G32" s="126"/>
      <c r="H32" s="127"/>
      <c r="I32" s="10"/>
      <c r="J32" s="125" t="s">
        <v>19</v>
      </c>
      <c r="K32" s="126"/>
      <c r="L32" s="126"/>
      <c r="M32" s="126"/>
      <c r="N32" s="126"/>
      <c r="O32" s="126"/>
      <c r="P32" s="127"/>
      <c r="Q32" s="10"/>
      <c r="R32" s="125" t="s">
        <v>20</v>
      </c>
      <c r="S32" s="126"/>
      <c r="T32" s="126"/>
      <c r="U32" s="126"/>
      <c r="V32" s="126"/>
      <c r="W32" s="126"/>
      <c r="X32" s="127"/>
      <c r="Z32" s="11"/>
      <c r="AA32" s="109"/>
      <c r="AB32" s="13"/>
    </row>
    <row r="33" spans="2:28" ht="12.75">
      <c r="B33" s="14" t="s">
        <v>5</v>
      </c>
      <c r="C33" s="15" t="s">
        <v>6</v>
      </c>
      <c r="D33" s="15" t="s">
        <v>7</v>
      </c>
      <c r="E33" s="15" t="s">
        <v>8</v>
      </c>
      <c r="F33" s="15" t="s">
        <v>9</v>
      </c>
      <c r="G33" s="15" t="s">
        <v>10</v>
      </c>
      <c r="H33" s="16" t="s">
        <v>11</v>
      </c>
      <c r="I33" s="17"/>
      <c r="J33" s="14" t="s">
        <v>5</v>
      </c>
      <c r="K33" s="15" t="s">
        <v>6</v>
      </c>
      <c r="L33" s="15" t="s">
        <v>7</v>
      </c>
      <c r="M33" s="15" t="s">
        <v>8</v>
      </c>
      <c r="N33" s="15" t="s">
        <v>9</v>
      </c>
      <c r="O33" s="15" t="s">
        <v>10</v>
      </c>
      <c r="P33" s="16" t="s">
        <v>11</v>
      </c>
      <c r="Q33" s="17"/>
      <c r="R33" s="14" t="s">
        <v>5</v>
      </c>
      <c r="S33" s="15" t="s">
        <v>6</v>
      </c>
      <c r="T33" s="15" t="s">
        <v>7</v>
      </c>
      <c r="U33" s="15" t="s">
        <v>8</v>
      </c>
      <c r="V33" s="15" t="s">
        <v>9</v>
      </c>
      <c r="W33" s="15" t="s">
        <v>10</v>
      </c>
      <c r="X33" s="16" t="s">
        <v>11</v>
      </c>
      <c r="Z33" s="11"/>
      <c r="AA33" s="109"/>
      <c r="AB33" s="13"/>
    </row>
    <row r="34" spans="2:28" ht="12.75">
      <c r="B34" s="19">
        <f>INDEX(Mini!$C$4:$AR$15,10,(ROW()-34)*7+COLUMN()-1)</f>
      </c>
      <c r="C34" s="20">
        <f>INDEX(Mini!$C$4:$AR$15,10,(ROW()-34)*7+COLUMN()-1)</f>
        <v>1</v>
      </c>
      <c r="D34" s="20">
        <f>INDEX(Mini!$C$4:$AR$15,10,(ROW()-34)*7+COLUMN()-1)</f>
        <v>2</v>
      </c>
      <c r="E34" s="20">
        <f>INDEX(Mini!$C$4:$AR$15,10,(ROW()-34)*7+COLUMN()-1)</f>
        <v>3</v>
      </c>
      <c r="F34" s="20">
        <f>INDEX(Mini!$C$4:$AR$15,10,(ROW()-34)*7+COLUMN()-1)</f>
        <v>4</v>
      </c>
      <c r="G34" s="20">
        <f>INDEX(Mini!$C$4:$AR$15,10,(ROW()-34)*7+COLUMN()-1)</f>
        <v>5</v>
      </c>
      <c r="H34" s="21">
        <f>INDEX(Mini!$C$4:$AR$15,10,(ROW()-34)*7+COLUMN()-1)</f>
        <v>6</v>
      </c>
      <c r="I34" s="17"/>
      <c r="J34" s="19">
        <f>INDEX(Mini!$C$4:$AR$15,11,(ROW()-34)*7+COLUMN()-9)</f>
      </c>
      <c r="K34" s="20">
        <f>INDEX(Mini!$C$4:$AR$15,11,(ROW()-34)*7+COLUMN()-9)</f>
      </c>
      <c r="L34" s="20">
        <f>INDEX(Mini!$C$4:$AR$15,11,(ROW()-34)*7+COLUMN()-9)</f>
      </c>
      <c r="M34" s="20">
        <f>INDEX(Mini!$C$4:$AR$15,11,(ROW()-34)*7+COLUMN()-9)</f>
      </c>
      <c r="N34" s="20">
        <f>INDEX(Mini!$C$4:$AR$15,11,(ROW()-34)*7+COLUMN()-9)</f>
        <v>1</v>
      </c>
      <c r="O34" s="20">
        <f>INDEX(Mini!$C$4:$AR$15,11,(ROW()-34)*7+COLUMN()-9)</f>
        <v>2</v>
      </c>
      <c r="P34" s="21">
        <f>INDEX(Mini!$C$4:$AR$15,11,(ROW()-34)*7+COLUMN()-9)</f>
        <v>3</v>
      </c>
      <c r="Q34" s="17"/>
      <c r="R34" s="19">
        <f>INDEX(Mini!$C$4:$AR$15,12,(ROW()-34)*7+COLUMN()-17)</f>
      </c>
      <c r="S34" s="20">
        <f>INDEX(Mini!$C$4:$AR$15,12,(ROW()-34)*7+COLUMN()-17)</f>
      </c>
      <c r="T34" s="20">
        <f>INDEX(Mini!$C$4:$AR$15,12,(ROW()-34)*7+COLUMN()-17)</f>
      </c>
      <c r="U34" s="20">
        <f>INDEX(Mini!$C$4:$AR$15,12,(ROW()-34)*7+COLUMN()-17)</f>
      </c>
      <c r="V34" s="20">
        <f>INDEX(Mini!$C$4:$AR$15,12,(ROW()-34)*7+COLUMN()-17)</f>
      </c>
      <c r="W34" s="20">
        <f>INDEX(Mini!$C$4:$AR$15,12,(ROW()-34)*7+COLUMN()-17)</f>
      </c>
      <c r="X34" s="21">
        <f>INDEX(Mini!$C$4:$AR$15,12,(ROW()-34)*7+COLUMN()-17)</f>
        <v>1</v>
      </c>
      <c r="Z34" s="11"/>
      <c r="AA34" s="109"/>
      <c r="AB34" s="13"/>
    </row>
    <row r="35" spans="2:28" ht="12.75">
      <c r="B35" s="19">
        <f>INDEX(Mini!$C$4:$AR$15,10,(ROW()-34)*7+COLUMN()-1)</f>
        <v>7</v>
      </c>
      <c r="C35" s="20">
        <f>INDEX(Mini!$C$4:$AR$15,10,(ROW()-34)*7+COLUMN()-1)</f>
        <v>8</v>
      </c>
      <c r="D35" s="20">
        <f>INDEX(Mini!$C$4:$AR$15,10,(ROW()-34)*7+COLUMN()-1)</f>
        <v>9</v>
      </c>
      <c r="E35" s="20">
        <f>INDEX(Mini!$C$4:$AR$15,10,(ROW()-34)*7+COLUMN()-1)</f>
        <v>10</v>
      </c>
      <c r="F35" s="20">
        <f>INDEX(Mini!$C$4:$AR$15,10,(ROW()-34)*7+COLUMN()-1)</f>
        <v>11</v>
      </c>
      <c r="G35" s="20">
        <f>INDEX(Mini!$C$4:$AR$15,10,(ROW()-34)*7+COLUMN()-1)</f>
        <v>12</v>
      </c>
      <c r="H35" s="21">
        <f>INDEX(Mini!$C$4:$AR$15,10,(ROW()-34)*7+COLUMN()-1)</f>
        <v>13</v>
      </c>
      <c r="I35" s="17"/>
      <c r="J35" s="19">
        <f>INDEX(Mini!$C$4:$AR$15,11,(ROW()-34)*7+COLUMN()-9)</f>
        <v>4</v>
      </c>
      <c r="K35" s="20">
        <f>INDEX(Mini!$C$4:$AR$15,11,(ROW()-34)*7+COLUMN()-9)</f>
        <v>5</v>
      </c>
      <c r="L35" s="20">
        <f>INDEX(Mini!$C$4:$AR$15,11,(ROW()-34)*7+COLUMN()-9)</f>
        <v>6</v>
      </c>
      <c r="M35" s="20">
        <f>INDEX(Mini!$C$4:$AR$15,11,(ROW()-34)*7+COLUMN()-9)</f>
        <v>7</v>
      </c>
      <c r="N35" s="20">
        <f>INDEX(Mini!$C$4:$AR$15,11,(ROW()-34)*7+COLUMN()-9)</f>
        <v>8</v>
      </c>
      <c r="O35" s="20">
        <f>INDEX(Mini!$C$4:$AR$15,11,(ROW()-34)*7+COLUMN()-9)</f>
        <v>9</v>
      </c>
      <c r="P35" s="21">
        <f>INDEX(Mini!$C$4:$AR$15,11,(ROW()-34)*7+COLUMN()-9)</f>
        <v>10</v>
      </c>
      <c r="Q35" s="17"/>
      <c r="R35" s="19">
        <f>INDEX(Mini!$C$4:$AR$15,12,(ROW()-34)*7+COLUMN()-17)</f>
        <v>2</v>
      </c>
      <c r="S35" s="20">
        <f>INDEX(Mini!$C$4:$AR$15,12,(ROW()-34)*7+COLUMN()-17)</f>
        <v>3</v>
      </c>
      <c r="T35" s="20">
        <f>INDEX(Mini!$C$4:$AR$15,12,(ROW()-34)*7+COLUMN()-17)</f>
        <v>4</v>
      </c>
      <c r="U35" s="20">
        <f>INDEX(Mini!$C$4:$AR$15,12,(ROW()-34)*7+COLUMN()-17)</f>
        <v>5</v>
      </c>
      <c r="V35" s="20">
        <f>INDEX(Mini!$C$4:$AR$15,12,(ROW()-34)*7+COLUMN()-17)</f>
        <v>6</v>
      </c>
      <c r="W35" s="20">
        <f>INDEX(Mini!$C$4:$AR$15,12,(ROW()-34)*7+COLUMN()-17)</f>
        <v>7</v>
      </c>
      <c r="X35" s="21">
        <f>INDEX(Mini!$C$4:$AR$15,12,(ROW()-34)*7+COLUMN()-17)</f>
        <v>8</v>
      </c>
      <c r="Z35" s="11"/>
      <c r="AA35" s="109"/>
      <c r="AB35" s="13"/>
    </row>
    <row r="36" spans="2:28" ht="12.75">
      <c r="B36" s="19">
        <f>INDEX(Mini!$C$4:$AR$15,10,(ROW()-34)*7+COLUMN()-1)</f>
        <v>14</v>
      </c>
      <c r="C36" s="20">
        <f>INDEX(Mini!$C$4:$AR$15,10,(ROW()-34)*7+COLUMN()-1)</f>
        <v>15</v>
      </c>
      <c r="D36" s="20">
        <f>INDEX(Mini!$C$4:$AR$15,10,(ROW()-34)*7+COLUMN()-1)</f>
        <v>16</v>
      </c>
      <c r="E36" s="20">
        <f>INDEX(Mini!$C$4:$AR$15,10,(ROW()-34)*7+COLUMN()-1)</f>
        <v>17</v>
      </c>
      <c r="F36" s="20">
        <f>INDEX(Mini!$C$4:$AR$15,10,(ROW()-34)*7+COLUMN()-1)</f>
        <v>18</v>
      </c>
      <c r="G36" s="20">
        <f>INDEX(Mini!$C$4:$AR$15,10,(ROW()-34)*7+COLUMN()-1)</f>
        <v>19</v>
      </c>
      <c r="H36" s="21">
        <f>INDEX(Mini!$C$4:$AR$15,10,(ROW()-34)*7+COLUMN()-1)</f>
        <v>20</v>
      </c>
      <c r="I36" s="17"/>
      <c r="J36" s="19">
        <f>INDEX(Mini!$C$4:$AR$15,11,(ROW()-34)*7+COLUMN()-9)</f>
        <v>11</v>
      </c>
      <c r="K36" s="20">
        <f>INDEX(Mini!$C$4:$AR$15,11,(ROW()-34)*7+COLUMN()-9)</f>
        <v>12</v>
      </c>
      <c r="L36" s="20">
        <f>INDEX(Mini!$C$4:$AR$15,11,(ROW()-34)*7+COLUMN()-9)</f>
        <v>13</v>
      </c>
      <c r="M36" s="20">
        <f>INDEX(Mini!$C$4:$AR$15,11,(ROW()-34)*7+COLUMN()-9)</f>
        <v>14</v>
      </c>
      <c r="N36" s="20">
        <f>INDEX(Mini!$C$4:$AR$15,11,(ROW()-34)*7+COLUMN()-9)</f>
        <v>15</v>
      </c>
      <c r="O36" s="20">
        <f>INDEX(Mini!$C$4:$AR$15,11,(ROW()-34)*7+COLUMN()-9)</f>
        <v>16</v>
      </c>
      <c r="P36" s="21">
        <f>INDEX(Mini!$C$4:$AR$15,11,(ROW()-34)*7+COLUMN()-9)</f>
        <v>17</v>
      </c>
      <c r="Q36" s="17"/>
      <c r="R36" s="19">
        <f>INDEX(Mini!$C$4:$AR$15,12,(ROW()-34)*7+COLUMN()-17)</f>
        <v>9</v>
      </c>
      <c r="S36" s="20">
        <f>INDEX(Mini!$C$4:$AR$15,12,(ROW()-34)*7+COLUMN()-17)</f>
        <v>10</v>
      </c>
      <c r="T36" s="20">
        <f>INDEX(Mini!$C$4:$AR$15,12,(ROW()-34)*7+COLUMN()-17)</f>
        <v>11</v>
      </c>
      <c r="U36" s="20">
        <f>INDEX(Mini!$C$4:$AR$15,12,(ROW()-34)*7+COLUMN()-17)</f>
        <v>12</v>
      </c>
      <c r="V36" s="20">
        <f>INDEX(Mini!$C$4:$AR$15,12,(ROW()-34)*7+COLUMN()-17)</f>
        <v>13</v>
      </c>
      <c r="W36" s="20">
        <f>INDEX(Mini!$C$4:$AR$15,12,(ROW()-34)*7+COLUMN()-17)</f>
        <v>14</v>
      </c>
      <c r="X36" s="21">
        <f>INDEX(Mini!$C$4:$AR$15,12,(ROW()-34)*7+COLUMN()-17)</f>
        <v>15</v>
      </c>
      <c r="Z36" s="11"/>
      <c r="AA36" s="109"/>
      <c r="AB36" s="13"/>
    </row>
    <row r="37" spans="2:28" ht="12.75">
      <c r="B37" s="19">
        <f>INDEX(Mini!$C$4:$AR$15,10,(ROW()-34)*7+COLUMN()-1)</f>
        <v>21</v>
      </c>
      <c r="C37" s="20">
        <f>INDEX(Mini!$C$4:$AR$15,10,(ROW()-34)*7+COLUMN()-1)</f>
        <v>22</v>
      </c>
      <c r="D37" s="20">
        <f>INDEX(Mini!$C$4:$AR$15,10,(ROW()-34)*7+COLUMN()-1)</f>
        <v>23</v>
      </c>
      <c r="E37" s="20">
        <f>INDEX(Mini!$C$4:$AR$15,10,(ROW()-34)*7+COLUMN()-1)</f>
        <v>24</v>
      </c>
      <c r="F37" s="20">
        <f>INDEX(Mini!$C$4:$AR$15,10,(ROW()-34)*7+COLUMN()-1)</f>
        <v>25</v>
      </c>
      <c r="G37" s="20">
        <f>INDEX(Mini!$C$4:$AR$15,10,(ROW()-34)*7+COLUMN()-1)</f>
        <v>26</v>
      </c>
      <c r="H37" s="21">
        <f>INDEX(Mini!$C$4:$AR$15,10,(ROW()-34)*7+COLUMN()-1)</f>
        <v>27</v>
      </c>
      <c r="I37" s="17"/>
      <c r="J37" s="19">
        <f>INDEX(Mini!$C$4:$AR$15,11,(ROW()-34)*7+COLUMN()-9)</f>
        <v>18</v>
      </c>
      <c r="K37" s="20">
        <f>INDEX(Mini!$C$4:$AR$15,11,(ROW()-34)*7+COLUMN()-9)</f>
        <v>19</v>
      </c>
      <c r="L37" s="20">
        <f>INDEX(Mini!$C$4:$AR$15,11,(ROW()-34)*7+COLUMN()-9)</f>
        <v>20</v>
      </c>
      <c r="M37" s="20">
        <f>INDEX(Mini!$C$4:$AR$15,11,(ROW()-34)*7+COLUMN()-9)</f>
        <v>21</v>
      </c>
      <c r="N37" s="20">
        <f>INDEX(Mini!$C$4:$AR$15,11,(ROW()-34)*7+COLUMN()-9)</f>
        <v>22</v>
      </c>
      <c r="O37" s="20">
        <f>INDEX(Mini!$C$4:$AR$15,11,(ROW()-34)*7+COLUMN()-9)</f>
        <v>23</v>
      </c>
      <c r="P37" s="21">
        <f>INDEX(Mini!$C$4:$AR$15,11,(ROW()-34)*7+COLUMN()-9)</f>
        <v>24</v>
      </c>
      <c r="Q37" s="17"/>
      <c r="R37" s="19">
        <f>INDEX(Mini!$C$4:$AR$15,12,(ROW()-34)*7+COLUMN()-17)</f>
        <v>16</v>
      </c>
      <c r="S37" s="20">
        <f>INDEX(Mini!$C$4:$AR$15,12,(ROW()-34)*7+COLUMN()-17)</f>
        <v>17</v>
      </c>
      <c r="T37" s="20">
        <f>INDEX(Mini!$C$4:$AR$15,12,(ROW()-34)*7+COLUMN()-17)</f>
        <v>18</v>
      </c>
      <c r="U37" s="20">
        <f>INDEX(Mini!$C$4:$AR$15,12,(ROW()-34)*7+COLUMN()-17)</f>
        <v>19</v>
      </c>
      <c r="V37" s="20">
        <f>INDEX(Mini!$C$4:$AR$15,12,(ROW()-34)*7+COLUMN()-17)</f>
        <v>20</v>
      </c>
      <c r="W37" s="20">
        <f>INDEX(Mini!$C$4:$AR$15,12,(ROW()-34)*7+COLUMN()-17)</f>
        <v>21</v>
      </c>
      <c r="X37" s="21">
        <f>INDEX(Mini!$C$4:$AR$15,12,(ROW()-34)*7+COLUMN()-17)</f>
        <v>22</v>
      </c>
      <c r="Z37" s="11"/>
      <c r="AA37" s="109"/>
      <c r="AB37" s="13"/>
    </row>
    <row r="38" spans="2:28" ht="12.75">
      <c r="B38" s="19">
        <f>INDEX(Mini!$C$4:$AR$15,10,(ROW()-34)*7+COLUMN()-1)</f>
        <v>28</v>
      </c>
      <c r="C38" s="20">
        <f>INDEX(Mini!$C$4:$AR$15,10,(ROW()-34)*7+COLUMN()-1)</f>
        <v>29</v>
      </c>
      <c r="D38" s="20">
        <f>INDEX(Mini!$C$4:$AR$15,10,(ROW()-34)*7+COLUMN()-1)</f>
        <v>30</v>
      </c>
      <c r="E38" s="20">
        <f>INDEX(Mini!$C$4:$AR$15,10,(ROW()-34)*7+COLUMN()-1)</f>
        <v>31</v>
      </c>
      <c r="F38" s="20">
        <f>INDEX(Mini!$C$4:$AR$15,10,(ROW()-34)*7+COLUMN()-1)</f>
      </c>
      <c r="G38" s="20">
        <f>INDEX(Mini!$C$4:$AR$15,10,(ROW()-34)*7+COLUMN()-1)</f>
      </c>
      <c r="H38" s="21">
        <f>INDEX(Mini!$C$4:$AR$15,10,(ROW()-34)*7+COLUMN()-1)</f>
      </c>
      <c r="I38" s="17"/>
      <c r="J38" s="19">
        <f>INDEX(Mini!$C$4:$AR$15,11,(ROW()-34)*7+COLUMN()-9)</f>
        <v>25</v>
      </c>
      <c r="K38" s="20">
        <f>INDEX(Mini!$C$4:$AR$15,11,(ROW()-34)*7+COLUMN()-9)</f>
        <v>26</v>
      </c>
      <c r="L38" s="20">
        <f>INDEX(Mini!$C$4:$AR$15,11,(ROW()-34)*7+COLUMN()-9)</f>
        <v>27</v>
      </c>
      <c r="M38" s="20">
        <f>INDEX(Mini!$C$4:$AR$15,11,(ROW()-34)*7+COLUMN()-9)</f>
        <v>28</v>
      </c>
      <c r="N38" s="20">
        <f>INDEX(Mini!$C$4:$AR$15,11,(ROW()-34)*7+COLUMN()-9)</f>
        <v>29</v>
      </c>
      <c r="O38" s="20">
        <f>INDEX(Mini!$C$4:$AR$15,11,(ROW()-34)*7+COLUMN()-9)</f>
        <v>30</v>
      </c>
      <c r="P38" s="21">
        <f>INDEX(Mini!$C$4:$AR$15,11,(ROW()-34)*7+COLUMN()-9)</f>
      </c>
      <c r="Q38" s="17"/>
      <c r="R38" s="19">
        <f>INDEX(Mini!$C$4:$AR$15,12,(ROW()-34)*7+COLUMN()-17)</f>
        <v>23</v>
      </c>
      <c r="S38" s="20">
        <f>INDEX(Mini!$C$4:$AR$15,12,(ROW()-34)*7+COLUMN()-17)</f>
        <v>24</v>
      </c>
      <c r="T38" s="20">
        <f>INDEX(Mini!$C$4:$AR$15,12,(ROW()-34)*7+COLUMN()-17)</f>
        <v>25</v>
      </c>
      <c r="U38" s="20">
        <f>INDEX(Mini!$C$4:$AR$15,12,(ROW()-34)*7+COLUMN()-17)</f>
        <v>26</v>
      </c>
      <c r="V38" s="20">
        <f>INDEX(Mini!$C$4:$AR$15,12,(ROW()-34)*7+COLUMN()-17)</f>
        <v>27</v>
      </c>
      <c r="W38" s="20">
        <f>INDEX(Mini!$C$4:$AR$15,12,(ROW()-34)*7+COLUMN()-17)</f>
        <v>28</v>
      </c>
      <c r="X38" s="21">
        <f>INDEX(Mini!$C$4:$AR$15,12,(ROW()-34)*7+COLUMN()-17)</f>
        <v>29</v>
      </c>
      <c r="Z38" s="11"/>
      <c r="AA38" s="26"/>
      <c r="AB38" s="13"/>
    </row>
    <row r="39" spans="2:28" ht="12.75">
      <c r="B39" s="22">
        <f>INDEX(Mini!$C$4:$AR$15,10,(ROW()-34)*7+COLUMN()-1)</f>
      </c>
      <c r="C39" s="23">
        <f>INDEX(Mini!$C$4:$AR$15,10,(ROW()-34)*7+COLUMN()-1)</f>
      </c>
      <c r="D39" s="23">
        <f>INDEX(Mini!$C$4:$AR$15,10,(ROW()-34)*7+COLUMN()-1)</f>
      </c>
      <c r="E39" s="23">
        <f>INDEX(Mini!$C$4:$AR$15,10,(ROW()-34)*7+COLUMN()-1)</f>
      </c>
      <c r="F39" s="23">
        <f>INDEX(Mini!$C$4:$AR$15,10,(ROW()-34)*7+COLUMN()-1)</f>
      </c>
      <c r="G39" s="23">
        <f>INDEX(Mini!$C$4:$AR$15,10,(ROW()-34)*7+COLUMN()-1)</f>
      </c>
      <c r="H39" s="24">
        <f>INDEX(Mini!$C$4:$AR$15,10,(ROW()-34)*7+COLUMN()-1)</f>
      </c>
      <c r="I39" s="17"/>
      <c r="J39" s="22">
        <f>INDEX(Mini!$C$4:$AR$15,11,(ROW()-34)*7+COLUMN()-9)</f>
      </c>
      <c r="K39" s="23">
        <f>INDEX(Mini!$C$4:$AR$15,11,(ROW()-34)*7+COLUMN()-9)</f>
      </c>
      <c r="L39" s="23">
        <f>INDEX(Mini!$C$4:$AR$15,11,(ROW()-34)*7+COLUMN()-9)</f>
      </c>
      <c r="M39" s="23">
        <f>INDEX(Mini!$C$4:$AR$15,11,(ROW()-34)*7+COLUMN()-9)</f>
      </c>
      <c r="N39" s="23">
        <f>INDEX(Mini!$C$4:$AR$15,11,(ROW()-34)*7+COLUMN()-9)</f>
      </c>
      <c r="O39" s="23">
        <f>INDEX(Mini!$C$4:$AR$15,11,(ROW()-34)*7+COLUMN()-9)</f>
      </c>
      <c r="P39" s="24">
        <f>INDEX(Mini!$C$4:$AR$15,11,(ROW()-34)*7+COLUMN()-9)</f>
      </c>
      <c r="Q39" s="17"/>
      <c r="R39" s="22">
        <f>INDEX(Mini!$C$4:$AR$15,12,(ROW()-34)*7+COLUMN()-17)</f>
        <v>30</v>
      </c>
      <c r="S39" s="23">
        <f>INDEX(Mini!$C$4:$AR$15,12,(ROW()-34)*7+COLUMN()-17)</f>
        <v>31</v>
      </c>
      <c r="T39" s="23">
        <f>INDEX(Mini!$C$4:$AR$15,12,(ROW()-34)*7+COLUMN()-17)</f>
      </c>
      <c r="U39" s="23">
        <f>INDEX(Mini!$C$4:$AR$15,12,(ROW()-34)*7+COLUMN()-17)</f>
      </c>
      <c r="V39" s="23">
        <f>INDEX(Mini!$C$4:$AR$15,12,(ROW()-34)*7+COLUMN()-17)</f>
      </c>
      <c r="W39" s="23">
        <f>INDEX(Mini!$C$4:$AR$15,12,(ROW()-34)*7+COLUMN()-17)</f>
      </c>
      <c r="X39" s="24">
        <f>INDEX(Mini!$C$4:$AR$15,12,(ROW()-34)*7+COLUMN()-17)</f>
      </c>
      <c r="Z39" s="122"/>
      <c r="AA39" s="123"/>
      <c r="AB39" s="124"/>
    </row>
  </sheetData>
  <sheetProtection sheet="1" objects="1" scenarios="1" selectLockedCells="1"/>
  <mergeCells count="14">
    <mergeCell ref="B5:H5"/>
    <mergeCell ref="J5:P5"/>
    <mergeCell ref="R5:X5"/>
    <mergeCell ref="D3:X3"/>
    <mergeCell ref="B14:H14"/>
    <mergeCell ref="J14:P14"/>
    <mergeCell ref="R14:X14"/>
    <mergeCell ref="B23:H23"/>
    <mergeCell ref="J23:P23"/>
    <mergeCell ref="R23:X23"/>
    <mergeCell ref="Z39:AB39"/>
    <mergeCell ref="B32:H32"/>
    <mergeCell ref="J32:P32"/>
    <mergeCell ref="R32:X32"/>
  </mergeCells>
  <conditionalFormatting sqref="J32:P32 B5:H5 J5:P5 R5:X5 B14:H14 J14:P14 R14:X14 B23:H23 J23:P23 R23:X23 B32:H32 R32:X32">
    <cfRule type="expression" priority="1" dxfId="0" stopIfTrue="1">
      <formula>color="Orange"</formula>
    </cfRule>
    <cfRule type="expression" priority="2" dxfId="1" stopIfTrue="1">
      <formula>color="Blau"</formula>
    </cfRule>
    <cfRule type="expression" priority="3" dxfId="2" stopIfTrue="1">
      <formula>color="Grau"</formula>
    </cfRule>
  </conditionalFormatting>
  <conditionalFormatting sqref="J33:P33 B6:H6 J6:P6 R6:X6 B15:H15 J15:P15 R15:X15 B24:H24 J24:P24 R24:X24 B33:H33 R33:X33">
    <cfRule type="expression" priority="4" dxfId="3" stopIfTrue="1">
      <formula>color="Orange"</formula>
    </cfRule>
    <cfRule type="expression" priority="5" dxfId="4" stopIfTrue="1">
      <formula>color="Blau"</formula>
    </cfRule>
    <cfRule type="expression" priority="6" dxfId="5" stopIfTrue="1">
      <formula>color="Grau"</formula>
    </cfRule>
  </conditionalFormatting>
  <conditionalFormatting sqref="B7:H12 J7:P12 R7:X12 B16:H21 J16:P21 R16:X21 B25:H30 J25:P30 R25:X30 B34:H39 J34:P39 R34:X39">
    <cfRule type="expression" priority="7" dxfId="6" stopIfTrue="1">
      <formula>AND(B7="",color="Orange")</formula>
    </cfRule>
    <cfRule type="expression" priority="8" dxfId="7" stopIfTrue="1">
      <formula>AND(B7="",color="Blau")</formula>
    </cfRule>
    <cfRule type="expression" priority="9" dxfId="8" stopIfTrue="1">
      <formula>AND(B7="",color="Grau")</formula>
    </cfRule>
  </conditionalFormatting>
  <dataValidations count="1">
    <dataValidation type="decimal" allowBlank="1" showInputMessage="1" showErrorMessage="1" promptTitle="Aktuelles Jahr" prompt="Eingabe der Jahreszahl für welche der Kalender erzeugt werden soll. Möglich sind die Jahre 2010 bis 2050" sqref="D3:X3">
      <formula1>2008</formula1>
      <formula2>2050</formula2>
    </dataValidation>
  </dataValidations>
  <printOptions horizontalCentered="1" verticalCentered="1"/>
  <pageMargins left="0.75" right="0.75" top="0.36" bottom="0.66" header="0.23" footer="0.5"/>
  <pageSetup fitToHeight="1" fitToWidth="1" horizontalDpi="600" verticalDpi="600" orientation="landscape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P38"/>
  <sheetViews>
    <sheetView showGridLines="0" showZeros="0" workbookViewId="0" topLeftCell="A1">
      <selection activeCell="G22" sqref="G22:H26"/>
    </sheetView>
  </sheetViews>
  <sheetFormatPr defaultColWidth="11.00390625" defaultRowHeight="12.75"/>
  <cols>
    <col min="1" max="1" width="3.625" style="40" customWidth="1"/>
    <col min="2" max="2" width="12.00390625" style="27" customWidth="1"/>
    <col min="3" max="3" width="3.625" style="40" customWidth="1"/>
    <col min="4" max="4" width="12.00390625" style="27" customWidth="1"/>
    <col min="5" max="5" width="3.625" style="40" customWidth="1"/>
    <col min="6" max="6" width="12.00390625" style="27" customWidth="1"/>
    <col min="7" max="7" width="3.625" style="40" customWidth="1"/>
    <col min="8" max="8" width="12.00390625" style="27" customWidth="1"/>
    <col min="9" max="9" width="3.625" style="40" customWidth="1"/>
    <col min="10" max="10" width="12.00390625" style="27" customWidth="1"/>
    <col min="11" max="11" width="3.625" style="40" customWidth="1"/>
    <col min="12" max="12" width="12.00390625" style="27" customWidth="1"/>
    <col min="13" max="13" width="3.625" style="40" customWidth="1"/>
    <col min="14" max="14" width="12.00390625" style="27" customWidth="1"/>
    <col min="15" max="16384" width="9.00390625" style="35" customWidth="1"/>
  </cols>
  <sheetData>
    <row r="1" spans="1:16" s="27" customFormat="1" ht="45.75" customHeight="1">
      <c r="A1" s="132" t="str">
        <f>"SEPTEMBER "&amp;Übersicht!$D$3</f>
        <v>SEPTEMBER 2012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93">
        <v>8</v>
      </c>
    </row>
    <row r="2" spans="1:14" s="28" customFormat="1" ht="19.5" customHeight="1">
      <c r="A2" s="139" t="s">
        <v>21</v>
      </c>
      <c r="B2" s="139"/>
      <c r="C2" s="139" t="s">
        <v>22</v>
      </c>
      <c r="D2" s="139"/>
      <c r="E2" s="139" t="s">
        <v>23</v>
      </c>
      <c r="F2" s="139"/>
      <c r="G2" s="139" t="s">
        <v>24</v>
      </c>
      <c r="H2" s="139"/>
      <c r="I2" s="139" t="s">
        <v>25</v>
      </c>
      <c r="J2" s="139"/>
      <c r="K2" s="139" t="s">
        <v>26</v>
      </c>
      <c r="L2" s="139"/>
      <c r="M2" s="139" t="s">
        <v>27</v>
      </c>
      <c r="N2" s="140"/>
    </row>
    <row r="3" spans="1:14" s="32" customFormat="1" ht="17.25" customHeight="1">
      <c r="A3" s="36">
        <f ca="1">OFFSET(INDIRECT(RIGHT(CELL("filename",$A$1),3)&amp;"C"),FLOOR((ROW()-ROW($P$3))/6,1),FLOOR((COLUMN()-COLUMN($A$39))/2,1),1,1)</f>
      </c>
      <c r="B3" s="84">
        <f>IF(ISERROR(VLOOKUP(DATE(Übersicht!$D$3,$P$1,A3),Feiertage!$A$11:$B$26,2,0)),"",VLOOKUP(DATE(Übersicht!$D$3,$P$1,A3),Feiertage!$A$11:$B$26,2,0))</f>
      </c>
      <c r="C3" s="52">
        <f ca="1">OFFSET(INDIRECT(RIGHT(CELL("filename",$A$1),3)&amp;"C"),FLOOR((ROW()-ROW($P$3))/6,1),FLOOR((COLUMN()-COLUMN($A$39))/2,1),1,1)</f>
      </c>
      <c r="D3" s="85">
        <f>IF(ISERROR(VLOOKUP(DATE(Übersicht!$D$3,$P$1,C3),Feiertage!$A$11:$B$26,2,0)),"",VLOOKUP(DATE(Übersicht!$D$3,$P$1,C3),Feiertage!$A$11:$B$26,2,0))</f>
      </c>
      <c r="E3" s="52">
        <f ca="1">OFFSET(INDIRECT(RIGHT(CELL("filename",$A$1),3)&amp;"C"),FLOOR((ROW()-ROW($P$3))/6,1),FLOOR((COLUMN()-COLUMN($A$39))/2,1),1,1)</f>
      </c>
      <c r="F3" s="85">
        <f>IF(ISERROR(VLOOKUP(DATE(Übersicht!$D$3,$P$1,E3),Feiertage!$A$11:$B$26,2,0)),"",VLOOKUP(DATE(Übersicht!$D$3,$P$1,E3),Feiertage!$A$11:$B$26,2,0))</f>
      </c>
      <c r="G3" s="52">
        <f ca="1">OFFSET(INDIRECT(RIGHT(CELL("filename",$A$1),3)&amp;"C"),FLOOR((ROW()-ROW($P$3))/6,1),FLOOR((COLUMN()-COLUMN($A$39))/2,1),1,1)</f>
      </c>
      <c r="H3" s="85">
        <f>IF(ISERROR(VLOOKUP(DATE(Übersicht!$D$3,$P$1,G3),Feiertage!$A$11:$B$26,2,0)),"",VLOOKUP(DATE(Übersicht!$D$3,$P$1,G3),Feiertage!$A$11:$B$26,2,0))</f>
      </c>
      <c r="I3" s="52">
        <f ca="1">OFFSET(INDIRECT(RIGHT(CELL("filename",$A$1),3)&amp;"C"),FLOOR((ROW()-ROW($P$3))/6,1),FLOOR((COLUMN()-COLUMN($A$39))/2,1),1,1)</f>
      </c>
      <c r="J3" s="85">
        <f>IF(ISERROR(VLOOKUP(DATE(Übersicht!$D$3,$P$1,I3),Feiertage!$A$11:$B$26,2,0)),"",VLOOKUP(DATE(Übersicht!$D$3,$P$1,I3),Feiertage!$A$11:$B$26,2,0))</f>
      </c>
      <c r="K3" s="52">
        <f ca="1">OFFSET(INDIRECT(RIGHT(CELL("filename",$A$1),3)&amp;"C"),FLOOR((ROW()-ROW($P$3))/6,1),FLOOR((COLUMN()-COLUMN($A$39))/2,1),1,1)</f>
      </c>
      <c r="L3" s="85">
        <f>IF(ISERROR(VLOOKUP(DATE(Übersicht!$D$3,$P$1,K3),Feiertage!$A$11:$B$26,2,0)),"",VLOOKUP(DATE(Übersicht!$D$3,$P$1,K3),Feiertage!$A$11:$B$26,2,0))</f>
      </c>
      <c r="M3" s="51">
        <f ca="1">OFFSET(INDIRECT(RIGHT(CELL("filename",$A$1),3)&amp;"C"),FLOOR((ROW()-ROW($P$3))/6,1),FLOOR((COLUMN()-COLUMN($A$39))/2,1),1,1)</f>
        <v>1</v>
      </c>
      <c r="N3" s="86">
        <f>IF(ISERROR(VLOOKUP(DATE(Übersicht!$D$3,$P$1,M3),Feiertage!$A$11:$B$26,2,0)),"",VLOOKUP(DATE(Übersicht!$D$3,$P$1,M3),Feiertage!$A$11:$B$26,2,0))</f>
      </c>
    </row>
    <row r="4" spans="1:14" ht="12.75" customHeight="1">
      <c r="A4" s="160"/>
      <c r="B4" s="161"/>
      <c r="C4" s="142"/>
      <c r="D4" s="143"/>
      <c r="E4" s="142"/>
      <c r="F4" s="143"/>
      <c r="G4" s="142"/>
      <c r="H4" s="143"/>
      <c r="I4" s="142"/>
      <c r="J4" s="143"/>
      <c r="K4" s="142"/>
      <c r="L4" s="143"/>
      <c r="M4" s="146"/>
      <c r="N4" s="147"/>
    </row>
    <row r="5" spans="1:14" ht="12.75" customHeight="1">
      <c r="A5" s="160"/>
      <c r="B5" s="161"/>
      <c r="C5" s="142"/>
      <c r="D5" s="143"/>
      <c r="E5" s="142"/>
      <c r="F5" s="143"/>
      <c r="G5" s="142"/>
      <c r="H5" s="143"/>
      <c r="I5" s="142"/>
      <c r="J5" s="143"/>
      <c r="K5" s="142"/>
      <c r="L5" s="143"/>
      <c r="M5" s="146"/>
      <c r="N5" s="147"/>
    </row>
    <row r="6" spans="1:14" ht="12.75" customHeight="1">
      <c r="A6" s="160"/>
      <c r="B6" s="161"/>
      <c r="C6" s="142"/>
      <c r="D6" s="143"/>
      <c r="E6" s="142"/>
      <c r="F6" s="143"/>
      <c r="G6" s="142"/>
      <c r="H6" s="143"/>
      <c r="I6" s="142"/>
      <c r="J6" s="143"/>
      <c r="K6" s="142"/>
      <c r="L6" s="143"/>
      <c r="M6" s="146"/>
      <c r="N6" s="147"/>
    </row>
    <row r="7" spans="1:14" ht="12.75" customHeight="1">
      <c r="A7" s="160"/>
      <c r="B7" s="161"/>
      <c r="C7" s="142"/>
      <c r="D7" s="143"/>
      <c r="E7" s="142"/>
      <c r="F7" s="143"/>
      <c r="G7" s="142"/>
      <c r="H7" s="143"/>
      <c r="I7" s="142"/>
      <c r="J7" s="143"/>
      <c r="K7" s="142"/>
      <c r="L7" s="143"/>
      <c r="M7" s="146"/>
      <c r="N7" s="147"/>
    </row>
    <row r="8" spans="1:14" ht="12.75" customHeight="1">
      <c r="A8" s="162"/>
      <c r="B8" s="163"/>
      <c r="C8" s="144"/>
      <c r="D8" s="145"/>
      <c r="E8" s="144"/>
      <c r="F8" s="145"/>
      <c r="G8" s="144"/>
      <c r="H8" s="145"/>
      <c r="I8" s="144"/>
      <c r="J8" s="145"/>
      <c r="K8" s="144"/>
      <c r="L8" s="145"/>
      <c r="M8" s="148"/>
      <c r="N8" s="149"/>
    </row>
    <row r="9" spans="1:14" s="32" customFormat="1" ht="17.25" customHeight="1">
      <c r="A9" s="36">
        <f ca="1">OFFSET(INDIRECT(RIGHT(CELL("filename",$A$1),3)&amp;"C"),FLOOR((ROW()-ROW($P$3))/6,1),FLOOR((COLUMN()-COLUMN($A$39))/2,1),1,1)</f>
        <v>2</v>
      </c>
      <c r="B9" s="84">
        <f>IF(ISERROR(VLOOKUP(DATE(Übersicht!$D$3,$P$1,A9),Feiertage!$A$11:$B$26,2,0)),"",VLOOKUP(DATE(Übersicht!$D$3,$P$1,A9),Feiertage!$A$11:$B$26,2,0))</f>
      </c>
      <c r="C9" s="52">
        <f ca="1">OFFSET(INDIRECT(RIGHT(CELL("filename",$A$1),3)&amp;"C"),FLOOR((ROW()-ROW($P$3))/6,1),FLOOR((COLUMN()-COLUMN($A$39))/2,1),1,1)</f>
        <v>3</v>
      </c>
      <c r="D9" s="85">
        <f>IF(ISERROR(VLOOKUP(DATE(Übersicht!$D$3,$P$1,C9),Feiertage!$A$11:$B$26,2,0)),"",VLOOKUP(DATE(Übersicht!$D$3,$P$1,C9),Feiertage!$A$11:$B$26,2,0))</f>
      </c>
      <c r="E9" s="52">
        <f ca="1">OFFSET(INDIRECT(RIGHT(CELL("filename",$A$1),3)&amp;"C"),FLOOR((ROW()-ROW($P$3))/6,1),FLOOR((COLUMN()-COLUMN($A$39))/2,1),1,1)</f>
        <v>4</v>
      </c>
      <c r="F9" s="85">
        <f>IF(ISERROR(VLOOKUP(DATE(Übersicht!$D$3,$P$1,E9),Feiertage!$A$11:$B$26,2,0)),"",VLOOKUP(DATE(Übersicht!$D$3,$P$1,E9),Feiertage!$A$11:$B$26,2,0))</f>
      </c>
      <c r="G9" s="52">
        <f ca="1">OFFSET(INDIRECT(RIGHT(CELL("filename",$A$1),3)&amp;"C"),FLOOR((ROW()-ROW($P$3))/6,1),FLOOR((COLUMN()-COLUMN($A$39))/2,1),1,1)</f>
        <v>5</v>
      </c>
      <c r="H9" s="85">
        <f>IF(ISERROR(VLOOKUP(DATE(Übersicht!$D$3,$P$1,G9),Feiertage!$A$11:$B$26,2,0)),"",VLOOKUP(DATE(Übersicht!$D$3,$P$1,G9),Feiertage!$A$11:$B$26,2,0))</f>
      </c>
      <c r="I9" s="52">
        <f ca="1">OFFSET(INDIRECT(RIGHT(CELL("filename",$A$1),3)&amp;"C"),FLOOR((ROW()-ROW($P$3))/6,1),FLOOR((COLUMN()-COLUMN($A$39))/2,1),1,1)</f>
        <v>6</v>
      </c>
      <c r="J9" s="85">
        <f>IF(ISERROR(VLOOKUP(DATE(Übersicht!$D$3,$P$1,I9),Feiertage!$A$11:$B$26,2,0)),"",VLOOKUP(DATE(Übersicht!$D$3,$P$1,I9),Feiertage!$A$11:$B$26,2,0))</f>
      </c>
      <c r="K9" s="52">
        <f ca="1">OFFSET(INDIRECT(RIGHT(CELL("filename",$A$1),3)&amp;"C"),FLOOR((ROW()-ROW($P$3))/6,1),FLOOR((COLUMN()-COLUMN($A$39))/2,1),1,1)</f>
        <v>7</v>
      </c>
      <c r="L9" s="85">
        <f>IF(ISERROR(VLOOKUP(DATE(Übersicht!$D$3,$P$1,K9),Feiertage!$A$11:$B$26,2,0)),"",VLOOKUP(DATE(Übersicht!$D$3,$P$1,K9),Feiertage!$A$11:$B$26,2,0))</f>
      </c>
      <c r="M9" s="37">
        <f ca="1">OFFSET(INDIRECT(RIGHT(CELL("filename",$A$1),3)&amp;"C"),FLOOR((ROW()-ROW($P$3))/6,1),FLOOR((COLUMN()-COLUMN($A$39))/2,1),1,1)</f>
        <v>8</v>
      </c>
      <c r="N9" s="86">
        <f>IF(ISERROR(VLOOKUP(DATE(Übersicht!$D$3,$P$1,M9),Feiertage!$A$11:$B$26,2,0)),"",VLOOKUP(DATE(Übersicht!$D$3,$P$1,M9),Feiertage!$A$11:$B$26,2,0))</f>
      </c>
    </row>
    <row r="10" spans="1:14" ht="12.75" customHeight="1">
      <c r="A10" s="160"/>
      <c r="B10" s="161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146"/>
      <c r="N10" s="147"/>
    </row>
    <row r="11" spans="1:14" ht="12.75" customHeight="1">
      <c r="A11" s="160"/>
      <c r="B11" s="161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6"/>
      <c r="N11" s="147"/>
    </row>
    <row r="12" spans="1:14" ht="12.75" customHeight="1">
      <c r="A12" s="160"/>
      <c r="B12" s="161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146"/>
      <c r="N12" s="147"/>
    </row>
    <row r="13" spans="1:14" ht="12.75" customHeight="1">
      <c r="A13" s="160"/>
      <c r="B13" s="161"/>
      <c r="C13" s="142"/>
      <c r="D13" s="143"/>
      <c r="E13" s="142"/>
      <c r="F13" s="143"/>
      <c r="G13" s="142"/>
      <c r="H13" s="143"/>
      <c r="I13" s="142"/>
      <c r="J13" s="143"/>
      <c r="K13" s="142"/>
      <c r="L13" s="143"/>
      <c r="M13" s="146"/>
      <c r="N13" s="147"/>
    </row>
    <row r="14" spans="1:14" ht="12.75" customHeight="1">
      <c r="A14" s="162"/>
      <c r="B14" s="163"/>
      <c r="C14" s="144"/>
      <c r="D14" s="145"/>
      <c r="E14" s="144"/>
      <c r="F14" s="145"/>
      <c r="G14" s="144"/>
      <c r="H14" s="145"/>
      <c r="I14" s="144"/>
      <c r="J14" s="145"/>
      <c r="K14" s="144"/>
      <c r="L14" s="145"/>
      <c r="M14" s="148"/>
      <c r="N14" s="149"/>
    </row>
    <row r="15" spans="1:14" s="32" customFormat="1" ht="17.25" customHeight="1">
      <c r="A15" s="36">
        <f ca="1">OFFSET(INDIRECT(RIGHT(CELL("filename",$A$1),3)&amp;"C"),FLOOR((ROW()-ROW($P$3))/6,1),FLOOR((COLUMN()-COLUMN($A$39))/2,1),1,1)</f>
        <v>9</v>
      </c>
      <c r="B15" s="84">
        <f>IF(ISERROR(VLOOKUP(DATE(Übersicht!$D$3,$P$1,A15),Feiertage!$A$11:$B$26,2,0)),"",VLOOKUP(DATE(Übersicht!$D$3,$P$1,A15),Feiertage!$A$11:$B$26,2,0))</f>
      </c>
      <c r="C15" s="52">
        <f ca="1">OFFSET(INDIRECT(RIGHT(CELL("filename",$A$1),3)&amp;"C"),FLOOR((ROW()-ROW($P$3))/6,1),FLOOR((COLUMN()-COLUMN($A$39))/2,1),1,1)</f>
        <v>10</v>
      </c>
      <c r="D15" s="85">
        <f>IF(ISERROR(VLOOKUP(DATE(Übersicht!$D$3,$P$1,C15),Feiertage!$A$11:$B$26,2,0)),"",VLOOKUP(DATE(Übersicht!$D$3,$P$1,C15),Feiertage!$A$11:$B$26,2,0))</f>
      </c>
      <c r="E15" s="52">
        <f ca="1">OFFSET(INDIRECT(RIGHT(CELL("filename",$A$1),3)&amp;"C"),FLOOR((ROW()-ROW($P$3))/6,1),FLOOR((COLUMN()-COLUMN($A$39))/2,1),1,1)</f>
        <v>11</v>
      </c>
      <c r="F15" s="85">
        <f>IF(ISERROR(VLOOKUP(DATE(Übersicht!$D$3,$P$1,E15),Feiertage!$A$11:$B$26,2,0)),"",VLOOKUP(DATE(Übersicht!$D$3,$P$1,E15),Feiertage!$A$11:$B$26,2,0))</f>
      </c>
      <c r="G15" s="52">
        <f ca="1">OFFSET(INDIRECT(RIGHT(CELL("filename",$A$1),3)&amp;"C"),FLOOR((ROW()-ROW($P$3))/6,1),FLOOR((COLUMN()-COLUMN($A$39))/2,1),1,1)</f>
        <v>12</v>
      </c>
      <c r="H15" s="85">
        <f>IF(ISERROR(VLOOKUP(DATE(Übersicht!$D$3,$P$1,G15),Feiertage!$A$11:$B$26,2,0)),"",VLOOKUP(DATE(Übersicht!$D$3,$P$1,G15),Feiertage!$A$11:$B$26,2,0))</f>
      </c>
      <c r="I15" s="52">
        <f ca="1">OFFSET(INDIRECT(RIGHT(CELL("filename",$A$1),3)&amp;"C"),FLOOR((ROW()-ROW($P$3))/6,1),FLOOR((COLUMN()-COLUMN($A$39))/2,1),1,1)</f>
        <v>13</v>
      </c>
      <c r="J15" s="85">
        <f>IF(ISERROR(VLOOKUP(DATE(Übersicht!$D$3,$P$1,I15),Feiertage!$A$11:$B$26,2,0)),"",VLOOKUP(DATE(Übersicht!$D$3,$P$1,I15),Feiertage!$A$11:$B$26,2,0))</f>
      </c>
      <c r="K15" s="52">
        <f ca="1">OFFSET(INDIRECT(RIGHT(CELL("filename",$A$1),3)&amp;"C"),FLOOR((ROW()-ROW($P$3))/6,1),FLOOR((COLUMN()-COLUMN($A$39))/2,1),1,1)</f>
        <v>14</v>
      </c>
      <c r="L15" s="85">
        <f>IF(ISERROR(VLOOKUP(DATE(Übersicht!$D$3,$P$1,K15),Feiertage!$A$11:$B$26,2,0)),"",VLOOKUP(DATE(Übersicht!$D$3,$P$1,K15),Feiertage!$A$11:$B$26,2,0))</f>
      </c>
      <c r="M15" s="37">
        <f ca="1">OFFSET(INDIRECT(RIGHT(CELL("filename",$A$1),3)&amp;"C"),FLOOR((ROW()-ROW($P$3))/6,1),FLOOR((COLUMN()-COLUMN($A$39))/2,1),1,1)</f>
        <v>15</v>
      </c>
      <c r="N15" s="86">
        <f>IF(ISERROR(VLOOKUP(DATE(Übersicht!$D$3,$P$1,M15),Feiertage!$A$11:$B$26,2,0)),"",VLOOKUP(DATE(Übersicht!$D$3,$P$1,M15),Feiertage!$A$11:$B$26,2,0))</f>
      </c>
    </row>
    <row r="16" spans="1:14" ht="12.75" customHeight="1">
      <c r="A16" s="160"/>
      <c r="B16" s="161"/>
      <c r="C16" s="142"/>
      <c r="D16" s="143"/>
      <c r="E16" s="142"/>
      <c r="F16" s="143"/>
      <c r="G16" s="142"/>
      <c r="H16" s="143"/>
      <c r="I16" s="142"/>
      <c r="J16" s="143"/>
      <c r="K16" s="142"/>
      <c r="L16" s="143"/>
      <c r="M16" s="146"/>
      <c r="N16" s="147"/>
    </row>
    <row r="17" spans="1:14" ht="12.75" customHeight="1">
      <c r="A17" s="160"/>
      <c r="B17" s="161"/>
      <c r="C17" s="142"/>
      <c r="D17" s="143"/>
      <c r="E17" s="142"/>
      <c r="F17" s="143"/>
      <c r="G17" s="142"/>
      <c r="H17" s="143"/>
      <c r="I17" s="142"/>
      <c r="J17" s="143"/>
      <c r="K17" s="142"/>
      <c r="L17" s="143"/>
      <c r="M17" s="146"/>
      <c r="N17" s="147"/>
    </row>
    <row r="18" spans="1:14" ht="12.75" customHeight="1">
      <c r="A18" s="160"/>
      <c r="B18" s="161"/>
      <c r="C18" s="142"/>
      <c r="D18" s="143"/>
      <c r="E18" s="142"/>
      <c r="F18" s="143"/>
      <c r="G18" s="142"/>
      <c r="H18" s="143"/>
      <c r="I18" s="142"/>
      <c r="J18" s="143"/>
      <c r="K18" s="142"/>
      <c r="L18" s="143"/>
      <c r="M18" s="146"/>
      <c r="N18" s="147"/>
    </row>
    <row r="19" spans="1:14" ht="12.75" customHeight="1">
      <c r="A19" s="160"/>
      <c r="B19" s="161"/>
      <c r="C19" s="142"/>
      <c r="D19" s="143"/>
      <c r="E19" s="142"/>
      <c r="F19" s="143"/>
      <c r="G19" s="142"/>
      <c r="H19" s="143"/>
      <c r="I19" s="142"/>
      <c r="J19" s="143"/>
      <c r="K19" s="142"/>
      <c r="L19" s="143"/>
      <c r="M19" s="146"/>
      <c r="N19" s="147"/>
    </row>
    <row r="20" spans="1:14" ht="12.75" customHeight="1">
      <c r="A20" s="162"/>
      <c r="B20" s="163"/>
      <c r="C20" s="144"/>
      <c r="D20" s="145"/>
      <c r="E20" s="144"/>
      <c r="F20" s="145"/>
      <c r="G20" s="144"/>
      <c r="H20" s="145"/>
      <c r="I20" s="144"/>
      <c r="J20" s="145"/>
      <c r="K20" s="144"/>
      <c r="L20" s="145"/>
      <c r="M20" s="148"/>
      <c r="N20" s="149"/>
    </row>
    <row r="21" spans="1:14" s="32" customFormat="1" ht="17.25" customHeight="1">
      <c r="A21" s="36">
        <f ca="1">OFFSET(INDIRECT(RIGHT(CELL("filename",$A$1),3)&amp;"C"),FLOOR((ROW()-ROW($P$3))/6,1),FLOOR((COLUMN()-COLUMN($A$39))/2,1),1,1)</f>
        <v>16</v>
      </c>
      <c r="B21" s="84">
        <f>IF(ISERROR(VLOOKUP(DATE(Übersicht!$D$3,$P$1,A21),Feiertage!$A$11:$B$26,2,0)),"",VLOOKUP(DATE(Übersicht!$D$3,$P$1,A21),Feiertage!$A$11:$B$26,2,0))</f>
      </c>
      <c r="C21" s="52">
        <f ca="1">OFFSET(INDIRECT(RIGHT(CELL("filename",$A$1),3)&amp;"C"),FLOOR((ROW()-ROW($P$3))/6,1),FLOOR((COLUMN()-COLUMN($A$39))/2,1),1,1)</f>
        <v>17</v>
      </c>
      <c r="D21" s="85">
        <f>IF(ISERROR(VLOOKUP(DATE(Übersicht!$D$3,$P$1,C21),Feiertage!$A$11:$B$26,2,0)),"",VLOOKUP(DATE(Übersicht!$D$3,$P$1,C21),Feiertage!$A$11:$B$26,2,0))</f>
      </c>
      <c r="E21" s="52">
        <f ca="1">OFFSET(INDIRECT(RIGHT(CELL("filename",$A$1),3)&amp;"C"),FLOOR((ROW()-ROW($P$3))/6,1),FLOOR((COLUMN()-COLUMN($A$39))/2,1),1,1)</f>
        <v>18</v>
      </c>
      <c r="F21" s="85">
        <f>IF(ISERROR(VLOOKUP(DATE(Übersicht!$D$3,$P$1,E21),Feiertage!$A$11:$B$26,2,0)),"",VLOOKUP(DATE(Übersicht!$D$3,$P$1,E21),Feiertage!$A$11:$B$26,2,0))</f>
      </c>
      <c r="G21" s="52">
        <f ca="1">OFFSET(INDIRECT(RIGHT(CELL("filename",$A$1),3)&amp;"C"),FLOOR((ROW()-ROW($P$3))/6,1),FLOOR((COLUMN()-COLUMN($A$39))/2,1),1,1)</f>
        <v>19</v>
      </c>
      <c r="H21" s="85">
        <f>IF(ISERROR(VLOOKUP(DATE(Übersicht!$D$3,$P$1,G21),Feiertage!$A$11:$B$26,2,0)),"",VLOOKUP(DATE(Übersicht!$D$3,$P$1,G21),Feiertage!$A$11:$B$26,2,0))</f>
      </c>
      <c r="I21" s="52">
        <f ca="1">OFFSET(INDIRECT(RIGHT(CELL("filename",$A$1),3)&amp;"C"),FLOOR((ROW()-ROW($P$3))/6,1),FLOOR((COLUMN()-COLUMN($A$39))/2,1),1,1)</f>
        <v>20</v>
      </c>
      <c r="J21" s="85">
        <f>IF(ISERROR(VLOOKUP(DATE(Übersicht!$D$3,$P$1,I21),Feiertage!$A$11:$B$26,2,0)),"",VLOOKUP(DATE(Übersicht!$D$3,$P$1,I21),Feiertage!$A$11:$B$26,2,0))</f>
      </c>
      <c r="K21" s="52">
        <f ca="1">OFFSET(INDIRECT(RIGHT(CELL("filename",$A$1),3)&amp;"C"),FLOOR((ROW()-ROW($P$3))/6,1),FLOOR((COLUMN()-COLUMN($A$39))/2,1),1,1)</f>
        <v>21</v>
      </c>
      <c r="L21" s="85">
        <f>IF(ISERROR(VLOOKUP(DATE(Übersicht!$D$3,$P$1,K21),Feiertage!$A$11:$B$26,2,0)),"",VLOOKUP(DATE(Übersicht!$D$3,$P$1,K21),Feiertage!$A$11:$B$26,2,0))</f>
      </c>
      <c r="M21" s="37">
        <f ca="1">OFFSET(INDIRECT(RIGHT(CELL("filename",$A$1),3)&amp;"C"),FLOOR((ROW()-ROW($P$3))/6,1),FLOOR((COLUMN()-COLUMN($A$39))/2,1),1,1)</f>
        <v>22</v>
      </c>
      <c r="N21" s="86">
        <f>IF(ISERROR(VLOOKUP(DATE(Übersicht!$D$3,$P$1,M21),Feiertage!$A$11:$B$26,2,0)),"",VLOOKUP(DATE(Übersicht!$D$3,$P$1,M21),Feiertage!$A$11:$B$26,2,0))</f>
      </c>
    </row>
    <row r="22" spans="1:14" ht="12.75" customHeight="1">
      <c r="A22" s="160"/>
      <c r="B22" s="161"/>
      <c r="C22" s="142"/>
      <c r="D22" s="143"/>
      <c r="E22" s="142"/>
      <c r="F22" s="143"/>
      <c r="G22" s="142"/>
      <c r="H22" s="143"/>
      <c r="I22" s="142"/>
      <c r="J22" s="143"/>
      <c r="K22" s="142"/>
      <c r="L22" s="143"/>
      <c r="M22" s="146"/>
      <c r="N22" s="147"/>
    </row>
    <row r="23" spans="1:14" ht="12.75" customHeight="1">
      <c r="A23" s="160"/>
      <c r="B23" s="161"/>
      <c r="C23" s="142"/>
      <c r="D23" s="143"/>
      <c r="E23" s="142"/>
      <c r="F23" s="143"/>
      <c r="G23" s="142"/>
      <c r="H23" s="143"/>
      <c r="I23" s="142"/>
      <c r="J23" s="143"/>
      <c r="K23" s="142"/>
      <c r="L23" s="143"/>
      <c r="M23" s="146"/>
      <c r="N23" s="147"/>
    </row>
    <row r="24" spans="1:14" ht="12.75" customHeight="1">
      <c r="A24" s="160"/>
      <c r="B24" s="161"/>
      <c r="C24" s="142"/>
      <c r="D24" s="143"/>
      <c r="E24" s="142"/>
      <c r="F24" s="143"/>
      <c r="G24" s="142"/>
      <c r="H24" s="143"/>
      <c r="I24" s="142"/>
      <c r="J24" s="143"/>
      <c r="K24" s="142"/>
      <c r="L24" s="143"/>
      <c r="M24" s="146"/>
      <c r="N24" s="147"/>
    </row>
    <row r="25" spans="1:14" ht="12.75" customHeight="1">
      <c r="A25" s="160"/>
      <c r="B25" s="161"/>
      <c r="C25" s="142"/>
      <c r="D25" s="143"/>
      <c r="E25" s="142"/>
      <c r="F25" s="143"/>
      <c r="G25" s="142"/>
      <c r="H25" s="143"/>
      <c r="I25" s="142"/>
      <c r="J25" s="143"/>
      <c r="K25" s="142"/>
      <c r="L25" s="143"/>
      <c r="M25" s="146"/>
      <c r="N25" s="147"/>
    </row>
    <row r="26" spans="1:14" ht="12.75" customHeight="1">
      <c r="A26" s="162"/>
      <c r="B26" s="163"/>
      <c r="C26" s="144"/>
      <c r="D26" s="145"/>
      <c r="E26" s="144"/>
      <c r="F26" s="145"/>
      <c r="G26" s="144"/>
      <c r="H26" s="145"/>
      <c r="I26" s="144"/>
      <c r="J26" s="145"/>
      <c r="K26" s="144"/>
      <c r="L26" s="145"/>
      <c r="M26" s="148"/>
      <c r="N26" s="149"/>
    </row>
    <row r="27" spans="1:14" s="32" customFormat="1" ht="17.25" customHeight="1">
      <c r="A27" s="36">
        <f ca="1">OFFSET(INDIRECT(RIGHT(CELL("filename",$A$1),3)&amp;"C"),FLOOR((ROW()-ROW($P$3))/6,1),FLOOR((COLUMN()-COLUMN($A$39))/2,1),1,1)</f>
        <v>23</v>
      </c>
      <c r="B27" s="84">
        <f>IF(ISERROR(VLOOKUP(DATE(Übersicht!$D$3,$P$1,A27),Feiertage!$A$11:$B$26,2,0)),"",VLOOKUP(DATE(Übersicht!$D$3,$P$1,A27),Feiertage!$A$11:$B$26,2,0))</f>
      </c>
      <c r="C27" s="52">
        <f ca="1">OFFSET(INDIRECT(RIGHT(CELL("filename",$A$1),3)&amp;"C"),FLOOR((ROW()-ROW($P$3))/6,1),FLOOR((COLUMN()-COLUMN($A$39))/2,1),1,1)</f>
        <v>24</v>
      </c>
      <c r="D27" s="85">
        <f>IF(ISERROR(VLOOKUP(DATE(Übersicht!$D$3,$P$1,C27),Feiertage!$A$11:$B$26,2,0)),"",VLOOKUP(DATE(Übersicht!$D$3,$P$1,C27),Feiertage!$A$11:$B$26,2,0))</f>
      </c>
      <c r="E27" s="52">
        <f ca="1">OFFSET(INDIRECT(RIGHT(CELL("filename",$A$1),3)&amp;"C"),FLOOR((ROW()-ROW($P$3))/6,1),FLOOR((COLUMN()-COLUMN($A$39))/2,1),1,1)</f>
        <v>25</v>
      </c>
      <c r="F27" s="85">
        <f>IF(ISERROR(VLOOKUP(DATE(Übersicht!$D$3,$P$1,E27),Feiertage!$A$11:$B$26,2,0)),"",VLOOKUP(DATE(Übersicht!$D$3,$P$1,E27),Feiertage!$A$11:$B$26,2,0))</f>
      </c>
      <c r="G27" s="52">
        <f ca="1">OFFSET(INDIRECT(RIGHT(CELL("filename",$A$1),3)&amp;"C"),FLOOR((ROW()-ROW($P$3))/6,1),FLOOR((COLUMN()-COLUMN($A$39))/2,1),1,1)</f>
        <v>26</v>
      </c>
      <c r="H27" s="85">
        <f>IF(ISERROR(VLOOKUP(DATE(Übersicht!$D$3,$P$1,G27),Feiertage!$A$11:$B$26,2,0)),"",VLOOKUP(DATE(Übersicht!$D$3,$P$1,G27),Feiertage!$A$11:$B$26,2,0))</f>
      </c>
      <c r="I27" s="52">
        <f ca="1">OFFSET(INDIRECT(RIGHT(CELL("filename",$A$1),3)&amp;"C"),FLOOR((ROW()-ROW($P$3))/6,1),FLOOR((COLUMN()-COLUMN($A$39))/2,1),1,1)</f>
        <v>27</v>
      </c>
      <c r="J27" s="85">
        <f>IF(ISERROR(VLOOKUP(DATE(Übersicht!$D$3,$P$1,I27),Feiertage!$A$11:$B$26,2,0)),"",VLOOKUP(DATE(Übersicht!$D$3,$P$1,I27),Feiertage!$A$11:$B$26,2,0))</f>
      </c>
      <c r="K27" s="52">
        <f ca="1">OFFSET(INDIRECT(RIGHT(CELL("filename",$A$1),3)&amp;"C"),FLOOR((ROW()-ROW($P$3))/6,1),FLOOR((COLUMN()-COLUMN($A$39))/2,1),1,1)</f>
        <v>28</v>
      </c>
      <c r="L27" s="85">
        <f>IF(ISERROR(VLOOKUP(DATE(Übersicht!$D$3,$P$1,K27),Feiertage!$A$11:$B$26,2,0)),"",VLOOKUP(DATE(Übersicht!$D$3,$P$1,K27),Feiertage!$A$11:$B$26,2,0))</f>
      </c>
      <c r="M27" s="37">
        <f ca="1">OFFSET(INDIRECT(RIGHT(CELL("filename",$A$1),3)&amp;"C"),FLOOR((ROW()-ROW($P$3))/6,1),FLOOR((COLUMN()-COLUMN($A$39))/2,1),1,1)</f>
        <v>29</v>
      </c>
      <c r="N27" s="86">
        <f>IF(ISERROR(VLOOKUP(DATE(Übersicht!$D$3,$P$1,M27),Feiertage!$A$11:$B$26,2,0)),"",VLOOKUP(DATE(Übersicht!$D$3,$P$1,M27),Feiertage!$A$11:$B$26,2,0))</f>
      </c>
    </row>
    <row r="28" spans="1:14" ht="12.75" customHeight="1">
      <c r="A28" s="160"/>
      <c r="B28" s="161"/>
      <c r="C28" s="142"/>
      <c r="D28" s="143"/>
      <c r="E28" s="142"/>
      <c r="F28" s="143"/>
      <c r="G28" s="142"/>
      <c r="H28" s="143"/>
      <c r="I28" s="142"/>
      <c r="J28" s="143"/>
      <c r="K28" s="142"/>
      <c r="L28" s="143"/>
      <c r="M28" s="146"/>
      <c r="N28" s="147"/>
    </row>
    <row r="29" spans="1:14" ht="12.75" customHeight="1">
      <c r="A29" s="160"/>
      <c r="B29" s="161"/>
      <c r="C29" s="142"/>
      <c r="D29" s="143"/>
      <c r="E29" s="142"/>
      <c r="F29" s="143"/>
      <c r="G29" s="142"/>
      <c r="H29" s="143"/>
      <c r="I29" s="142"/>
      <c r="J29" s="143"/>
      <c r="K29" s="142"/>
      <c r="L29" s="143"/>
      <c r="M29" s="146"/>
      <c r="N29" s="147"/>
    </row>
    <row r="30" spans="1:14" ht="12.75" customHeight="1">
      <c r="A30" s="160"/>
      <c r="B30" s="161"/>
      <c r="C30" s="142"/>
      <c r="D30" s="143"/>
      <c r="E30" s="142"/>
      <c r="F30" s="143"/>
      <c r="G30" s="142"/>
      <c r="H30" s="143"/>
      <c r="I30" s="142"/>
      <c r="J30" s="143"/>
      <c r="K30" s="142"/>
      <c r="L30" s="143"/>
      <c r="M30" s="146"/>
      <c r="N30" s="147"/>
    </row>
    <row r="31" spans="1:14" ht="12.75" customHeight="1">
      <c r="A31" s="160"/>
      <c r="B31" s="161"/>
      <c r="C31" s="142"/>
      <c r="D31" s="143"/>
      <c r="E31" s="142"/>
      <c r="F31" s="143"/>
      <c r="G31" s="142"/>
      <c r="H31" s="143"/>
      <c r="I31" s="142"/>
      <c r="J31" s="143"/>
      <c r="K31" s="142"/>
      <c r="L31" s="143"/>
      <c r="M31" s="146"/>
      <c r="N31" s="147"/>
    </row>
    <row r="32" spans="1:14" ht="12.75" customHeight="1">
      <c r="A32" s="162"/>
      <c r="B32" s="163"/>
      <c r="C32" s="144"/>
      <c r="D32" s="145"/>
      <c r="E32" s="144"/>
      <c r="F32" s="145"/>
      <c r="G32" s="144"/>
      <c r="H32" s="145"/>
      <c r="I32" s="144"/>
      <c r="J32" s="145"/>
      <c r="K32" s="144"/>
      <c r="L32" s="145"/>
      <c r="M32" s="148"/>
      <c r="N32" s="149"/>
    </row>
    <row r="33" spans="1:14" s="32" customFormat="1" ht="17.25" customHeight="1">
      <c r="A33" s="29">
        <f ca="1">OFFSET(INDIRECT(RIGHT(CELL("filename",$A$1),3)&amp;"C"),FLOOR((ROW()-ROW($P$3))/6,1),FLOOR((COLUMN()-COLUMN($A$39))/2,1),1,1)</f>
        <v>30</v>
      </c>
      <c r="B33" s="87">
        <f>IF(ISERROR(VLOOKUP(DATE(Übersicht!$D$3,$P$1,A33),Feiertage!$A$11:$B$26,2,0)),"",VLOOKUP(DATE(Übersicht!$D$3,$P$1,A33),Feiertage!$A$11:$B$26,2,0))</f>
      </c>
      <c r="C33" s="52">
        <f ca="1">OFFSET(INDIRECT(RIGHT(CELL("filename",$A$1),3)&amp;"C"),FLOOR((ROW()-ROW($P$3))/6,1),FLOOR((COLUMN()-COLUMN($A$39))/2,1),1,1)</f>
      </c>
      <c r="D33" s="85">
        <f>IF(ISERROR(VLOOKUP(DATE(Übersicht!$D$3,$P$1,C33),Feiertage!$A$11:$B$26,2,0)),"",VLOOKUP(DATE(Übersicht!$D$3,$P$1,C33),Feiertage!$A$11:$B$26,2,0))</f>
      </c>
      <c r="E33" s="52">
        <f ca="1">OFFSET(INDIRECT(RIGHT(CELL("filename",$A$1),3)&amp;"C"),FLOOR((ROW()-ROW($P$3))/6,1),FLOOR((COLUMN()-COLUMN($A$39))/2,1),1,1)</f>
      </c>
      <c r="F33" s="85">
        <f>IF(ISERROR(VLOOKUP(DATE(Übersicht!$D$3,$P$1,E33),Feiertage!$A$11:$B$26,2,0)),"",VLOOKUP(DATE(Übersicht!$D$3,$P$1,E33),Feiertage!$A$11:$B$26,2,0))</f>
      </c>
      <c r="G33" s="30">
        <f>Übersicht!E12</f>
      </c>
      <c r="H33" s="31"/>
      <c r="I33" s="30">
        <f>Übersicht!F12</f>
      </c>
      <c r="J33" s="31"/>
      <c r="K33" s="133" t="s">
        <v>28</v>
      </c>
      <c r="L33" s="134"/>
      <c r="M33" s="134"/>
      <c r="N33" s="135"/>
    </row>
    <row r="34" spans="1:14" ht="12.75" customHeight="1">
      <c r="A34" s="160"/>
      <c r="B34" s="161"/>
      <c r="C34" s="142"/>
      <c r="D34" s="143"/>
      <c r="E34" s="142"/>
      <c r="F34" s="143"/>
      <c r="G34" s="110"/>
      <c r="H34" s="34"/>
      <c r="I34" s="33"/>
      <c r="J34" s="34"/>
      <c r="K34" s="129"/>
      <c r="L34" s="130"/>
      <c r="M34" s="130"/>
      <c r="N34" s="131"/>
    </row>
    <row r="35" spans="1:14" ht="12.75" customHeight="1">
      <c r="A35" s="160"/>
      <c r="B35" s="161"/>
      <c r="C35" s="142"/>
      <c r="D35" s="143"/>
      <c r="E35" s="142"/>
      <c r="F35" s="143"/>
      <c r="G35" s="110"/>
      <c r="H35" s="34"/>
      <c r="I35" s="33"/>
      <c r="J35" s="34"/>
      <c r="K35" s="129"/>
      <c r="L35" s="130"/>
      <c r="M35" s="130"/>
      <c r="N35" s="131"/>
    </row>
    <row r="36" spans="1:14" ht="12.75" customHeight="1">
      <c r="A36" s="160"/>
      <c r="B36" s="161"/>
      <c r="C36" s="142"/>
      <c r="D36" s="143"/>
      <c r="E36" s="142"/>
      <c r="F36" s="143"/>
      <c r="G36" s="110"/>
      <c r="H36" s="34"/>
      <c r="I36" s="33"/>
      <c r="J36" s="34"/>
      <c r="K36" s="129"/>
      <c r="L36" s="130"/>
      <c r="M36" s="130"/>
      <c r="N36" s="131"/>
    </row>
    <row r="37" spans="1:14" ht="12.75" customHeight="1">
      <c r="A37" s="160"/>
      <c r="B37" s="161"/>
      <c r="C37" s="142"/>
      <c r="D37" s="143"/>
      <c r="E37" s="142"/>
      <c r="F37" s="143"/>
      <c r="G37" s="110"/>
      <c r="H37" s="34"/>
      <c r="I37" s="33"/>
      <c r="J37" s="34"/>
      <c r="K37" s="129"/>
      <c r="L37" s="130"/>
      <c r="M37" s="130"/>
      <c r="N37" s="131"/>
    </row>
    <row r="38" spans="1:14" ht="12.75" customHeight="1">
      <c r="A38" s="164"/>
      <c r="B38" s="165"/>
      <c r="C38" s="154"/>
      <c r="D38" s="155"/>
      <c r="E38" s="154"/>
      <c r="F38" s="155"/>
      <c r="G38" s="111"/>
      <c r="H38" s="39"/>
      <c r="I38" s="38"/>
      <c r="J38" s="39"/>
      <c r="K38" s="136"/>
      <c r="L38" s="137"/>
      <c r="M38" s="137"/>
      <c r="N38" s="138"/>
    </row>
  </sheetData>
  <sheetProtection sheet="1" objects="1" scenarios="1" selectLockedCells="1"/>
  <mergeCells count="52">
    <mergeCell ref="A28:B32"/>
    <mergeCell ref="A34:B38"/>
    <mergeCell ref="A4:B8"/>
    <mergeCell ref="A10:B14"/>
    <mergeCell ref="A16:B20"/>
    <mergeCell ref="A22:B26"/>
    <mergeCell ref="C34:D38"/>
    <mergeCell ref="E34:F38"/>
    <mergeCell ref="K37:N37"/>
    <mergeCell ref="C28:D32"/>
    <mergeCell ref="E28:F32"/>
    <mergeCell ref="G28:H32"/>
    <mergeCell ref="I28:J32"/>
    <mergeCell ref="K34:N34"/>
    <mergeCell ref="K38:N38"/>
    <mergeCell ref="K28:L32"/>
    <mergeCell ref="G22:H26"/>
    <mergeCell ref="I22:J26"/>
    <mergeCell ref="G16:H20"/>
    <mergeCell ref="I16:J20"/>
    <mergeCell ref="C16:D20"/>
    <mergeCell ref="E16:F20"/>
    <mergeCell ref="C22:D26"/>
    <mergeCell ref="E22:F26"/>
    <mergeCell ref="C10:D14"/>
    <mergeCell ref="E10:F14"/>
    <mergeCell ref="G10:H14"/>
    <mergeCell ref="I10:J14"/>
    <mergeCell ref="K4:L8"/>
    <mergeCell ref="M4:N8"/>
    <mergeCell ref="K10:L14"/>
    <mergeCell ref="M10:N14"/>
    <mergeCell ref="A1:N1"/>
    <mergeCell ref="K33:N33"/>
    <mergeCell ref="A2:B2"/>
    <mergeCell ref="C2:D2"/>
    <mergeCell ref="E2:F2"/>
    <mergeCell ref="G2:H2"/>
    <mergeCell ref="C4:D8"/>
    <mergeCell ref="I2:J2"/>
    <mergeCell ref="K2:L2"/>
    <mergeCell ref="M2:N2"/>
    <mergeCell ref="E4:F8"/>
    <mergeCell ref="M28:N32"/>
    <mergeCell ref="K35:N35"/>
    <mergeCell ref="K36:N36"/>
    <mergeCell ref="K22:L26"/>
    <mergeCell ref="M22:N26"/>
    <mergeCell ref="G4:H8"/>
    <mergeCell ref="I4:J8"/>
    <mergeCell ref="K16:L20"/>
    <mergeCell ref="M16:N20"/>
  </mergeCells>
  <conditionalFormatting sqref="N3 M3:M4 M9:N9 M10 M15:N15 M16 M21:N21 M22 M27:N27 M28 B3 A3:A4 A9:B9 A10 A15:B15 A16 A21:B21 A22 A27:B27 A28 A33:B33 A34">
    <cfRule type="expression" priority="1" dxfId="9" stopIfTrue="1">
      <formula>color="Orange"</formula>
    </cfRule>
    <cfRule type="expression" priority="2" dxfId="7" stopIfTrue="1">
      <formula>color="Blau"</formula>
    </cfRule>
    <cfRule type="expression" priority="3" dxfId="10" stopIfTrue="1">
      <formula>color="Grau"</formula>
    </cfRule>
  </conditionalFormatting>
  <conditionalFormatting sqref="G3 I3 E3 C3 K3 C9 E9 G9 I9 K9 C15 E15 G15 I15 K15 C21 E21 G21 I21 K21 C27 E27 G27 I27 K27 C33 E33">
    <cfRule type="expression" priority="4" dxfId="9" stopIfTrue="1">
      <formula>AND(C3="",color="Orange")</formula>
    </cfRule>
    <cfRule type="expression" priority="5" dxfId="7" stopIfTrue="1">
      <formula>AND(C3="",color="Blau")</formula>
    </cfRule>
    <cfRule type="expression" priority="6" dxfId="8" stopIfTrue="1">
      <formula>AND(C3="",color="Grau")</formula>
    </cfRule>
  </conditionalFormatting>
  <conditionalFormatting sqref="D3 F3 H3 J3 L3 D9 F9 H9 J9 L9 D15 F15 H15 J15 L15 D21 F21 H21 J21 L21 D27 F27 H27 J27 L27 D33 F33">
    <cfRule type="expression" priority="7" dxfId="9" stopIfTrue="1">
      <formula>AND(C3="",color="Orange")</formula>
    </cfRule>
    <cfRule type="expression" priority="8" dxfId="7" stopIfTrue="1">
      <formula>AND(C3="",color="Blau")</formula>
    </cfRule>
    <cfRule type="expression" priority="9" dxfId="8" stopIfTrue="1">
      <formula>AND(C3="",color="Grau")</formula>
    </cfRule>
  </conditionalFormatting>
  <conditionalFormatting sqref="C4:L8 C10:L14 C16:L20 C22:L26 C28:L32 C34:F38">
    <cfRule type="expression" priority="10" dxfId="9" stopIfTrue="1">
      <formula>AND(C3="",color="Orange")</formula>
    </cfRule>
    <cfRule type="expression" priority="11" dxfId="7" stopIfTrue="1">
      <formula>AND(C3="",color="Blau")</formula>
    </cfRule>
    <cfRule type="expression" priority="12" dxfId="8" stopIfTrue="1">
      <formula>AND(C3="",color="Grau")</formula>
    </cfRule>
  </conditionalFormatting>
  <conditionalFormatting sqref="A2:N2">
    <cfRule type="expression" priority="13" dxfId="3" stopIfTrue="1">
      <formula>color="Orange"</formula>
    </cfRule>
    <cfRule type="expression" priority="14" dxfId="4" stopIfTrue="1">
      <formula>color="Blau"</formula>
    </cfRule>
    <cfRule type="expression" priority="15" dxfId="5" stopIfTrue="1">
      <formula>color="Grau"</formula>
    </cfRule>
  </conditionalFormatting>
  <printOptions horizontalCentered="1" vertic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r:id="rId2"/>
  <ignoredErrors>
    <ignoredError sqref="B9:B38 B3 L35:N38 L3:N33 C15:C38 C3:C9 D15:D38 D3:D9 E3:J38 K3:K33 K35:K38" formula="1"/>
  </ignoredError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38"/>
  <sheetViews>
    <sheetView showGridLines="0" showZeros="0" workbookViewId="0" topLeftCell="A1">
      <selection activeCell="G22" sqref="G22:H26"/>
    </sheetView>
  </sheetViews>
  <sheetFormatPr defaultColWidth="11.00390625" defaultRowHeight="12.75"/>
  <cols>
    <col min="1" max="1" width="3.625" style="40" customWidth="1"/>
    <col min="2" max="2" width="12.00390625" style="27" customWidth="1"/>
    <col min="3" max="3" width="3.625" style="40" customWidth="1"/>
    <col min="4" max="4" width="12.00390625" style="27" customWidth="1"/>
    <col min="5" max="5" width="3.625" style="40" customWidth="1"/>
    <col min="6" max="6" width="12.00390625" style="27" customWidth="1"/>
    <col min="7" max="7" width="3.625" style="40" customWidth="1"/>
    <col min="8" max="8" width="12.00390625" style="27" customWidth="1"/>
    <col min="9" max="9" width="3.625" style="40" customWidth="1"/>
    <col min="10" max="10" width="12.00390625" style="27" customWidth="1"/>
    <col min="11" max="11" width="3.625" style="40" customWidth="1"/>
    <col min="12" max="12" width="12.00390625" style="27" customWidth="1"/>
    <col min="13" max="13" width="3.625" style="40" customWidth="1"/>
    <col min="14" max="14" width="12.00390625" style="27" customWidth="1"/>
    <col min="15" max="16384" width="9.00390625" style="35" customWidth="1"/>
  </cols>
  <sheetData>
    <row r="1" spans="1:16" s="27" customFormat="1" ht="45.75" customHeight="1">
      <c r="A1" s="132" t="str">
        <f>"Oktober "&amp;Übersicht!$D$3</f>
        <v>Oktober 2012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93">
        <v>10</v>
      </c>
    </row>
    <row r="2" spans="1:14" s="28" customFormat="1" ht="19.5" customHeight="1">
      <c r="A2" s="139" t="s">
        <v>21</v>
      </c>
      <c r="B2" s="139"/>
      <c r="C2" s="139" t="s">
        <v>22</v>
      </c>
      <c r="D2" s="139"/>
      <c r="E2" s="139" t="s">
        <v>23</v>
      </c>
      <c r="F2" s="139"/>
      <c r="G2" s="139" t="s">
        <v>24</v>
      </c>
      <c r="H2" s="139"/>
      <c r="I2" s="139" t="s">
        <v>25</v>
      </c>
      <c r="J2" s="139"/>
      <c r="K2" s="139" t="s">
        <v>26</v>
      </c>
      <c r="L2" s="139"/>
      <c r="M2" s="139" t="s">
        <v>27</v>
      </c>
      <c r="N2" s="140"/>
    </row>
    <row r="3" spans="1:14" s="32" customFormat="1" ht="17.25" customHeight="1">
      <c r="A3" s="36">
        <f ca="1">OFFSET(INDIRECT(RIGHT(CELL("filename",$A$1),3)&amp;"C"),FLOOR((ROW()-ROW($P$3))/6,1),FLOOR((COLUMN()-COLUMN($A$39))/2,1),1,1)</f>
      </c>
      <c r="B3" s="84">
        <f>IF(ISERROR(VLOOKUP(DATE(Übersicht!$D$3,$P$1,A3),Feiertage!$A$11:$B$26,2,0)),"",VLOOKUP(DATE(Übersicht!$D$3,$P$1,A3),Feiertage!$A$11:$B$26,2,0))</f>
      </c>
      <c r="C3" s="52">
        <f ca="1">OFFSET(INDIRECT(RIGHT(CELL("filename",$A$1),3)&amp;"C"),FLOOR((ROW()-ROW($P$3))/6,1),FLOOR((COLUMN()-COLUMN($A$39))/2,1),1,1)</f>
        <v>1</v>
      </c>
      <c r="D3" s="85">
        <f>IF(ISERROR(VLOOKUP(DATE(Übersicht!$D$3,$P$1,C3),Feiertage!$A$11:$B$26,2,0)),"",VLOOKUP(DATE(Übersicht!$D$3,$P$1,C3),Feiertage!$A$11:$B$26,2,0))</f>
      </c>
      <c r="E3" s="52">
        <f ca="1">OFFSET(INDIRECT(RIGHT(CELL("filename",$A$1),3)&amp;"C"),FLOOR((ROW()-ROW($P$3))/6,1),FLOOR((COLUMN()-COLUMN($A$39))/2,1),1,1)</f>
        <v>2</v>
      </c>
      <c r="F3" s="85">
        <f>IF(ISERROR(VLOOKUP(DATE(Übersicht!$D$3,$P$1,E3),Feiertage!$A$11:$B$26,2,0)),"",VLOOKUP(DATE(Übersicht!$D$3,$P$1,E3),Feiertage!$A$11:$B$26,2,0))</f>
      </c>
      <c r="G3" s="52">
        <f ca="1">OFFSET(INDIRECT(RIGHT(CELL("filename",$A$1),3)&amp;"C"),FLOOR((ROW()-ROW($P$3))/6,1),FLOOR((COLUMN()-COLUMN($A$39))/2,1),1,1)</f>
        <v>3</v>
      </c>
      <c r="H3" s="85" t="str">
        <f>IF(ISERROR(VLOOKUP(DATE(Übersicht!$D$3,$P$1,G3),Feiertage!$A$11:$B$26,2,0)),"",VLOOKUP(DATE(Übersicht!$D$3,$P$1,G3),Feiertage!$A$11:$B$26,2,0))</f>
        <v>Tag der Dt. Einheit</v>
      </c>
      <c r="I3" s="52">
        <f ca="1">OFFSET(INDIRECT(RIGHT(CELL("filename",$A$1),3)&amp;"C"),FLOOR((ROW()-ROW($P$3))/6,1),FLOOR((COLUMN()-COLUMN($A$39))/2,1),1,1)</f>
        <v>4</v>
      </c>
      <c r="J3" s="85">
        <f>IF(ISERROR(VLOOKUP(DATE(Übersicht!$D$3,$P$1,I3),Feiertage!$A$11:$B$26,2,0)),"",VLOOKUP(DATE(Übersicht!$D$3,$P$1,I3),Feiertage!$A$11:$B$26,2,0))</f>
      </c>
      <c r="K3" s="52">
        <f ca="1">OFFSET(INDIRECT(RIGHT(CELL("filename",$A$1),3)&amp;"C"),FLOOR((ROW()-ROW($P$3))/6,1),FLOOR((COLUMN()-COLUMN($A$39))/2,1),1,1)</f>
        <v>5</v>
      </c>
      <c r="L3" s="85">
        <f>IF(ISERROR(VLOOKUP(DATE(Übersicht!$D$3,$P$1,K3),Feiertage!$A$11:$B$26,2,0)),"",VLOOKUP(DATE(Übersicht!$D$3,$P$1,K3),Feiertage!$A$11:$B$26,2,0))</f>
      </c>
      <c r="M3" s="51">
        <f ca="1">OFFSET(INDIRECT(RIGHT(CELL("filename",$A$1),3)&amp;"C"),FLOOR((ROW()-ROW($P$3))/6,1),FLOOR((COLUMN()-COLUMN($A$39))/2,1),1,1)</f>
        <v>6</v>
      </c>
      <c r="N3" s="86">
        <f>IF(ISERROR(VLOOKUP(DATE(Übersicht!$D$3,$P$1,M3),Feiertage!$A$11:$B$26,2,0)),"",VLOOKUP(DATE(Übersicht!$D$3,$P$1,M3),Feiertage!$A$11:$B$26,2,0))</f>
      </c>
    </row>
    <row r="4" spans="1:14" ht="12.75" customHeight="1">
      <c r="A4" s="160"/>
      <c r="B4" s="161"/>
      <c r="C4" s="142"/>
      <c r="D4" s="143"/>
      <c r="E4" s="142"/>
      <c r="F4" s="143"/>
      <c r="G4" s="142"/>
      <c r="H4" s="143"/>
      <c r="I4" s="142"/>
      <c r="J4" s="143"/>
      <c r="K4" s="142"/>
      <c r="L4" s="143"/>
      <c r="M4" s="146"/>
      <c r="N4" s="147"/>
    </row>
    <row r="5" spans="1:14" ht="12.75" customHeight="1">
      <c r="A5" s="160"/>
      <c r="B5" s="161"/>
      <c r="C5" s="142"/>
      <c r="D5" s="143"/>
      <c r="E5" s="142"/>
      <c r="F5" s="143"/>
      <c r="G5" s="142"/>
      <c r="H5" s="143"/>
      <c r="I5" s="142"/>
      <c r="J5" s="143"/>
      <c r="K5" s="142"/>
      <c r="L5" s="143"/>
      <c r="M5" s="146"/>
      <c r="N5" s="147"/>
    </row>
    <row r="6" spans="1:14" ht="12.75" customHeight="1">
      <c r="A6" s="160"/>
      <c r="B6" s="161"/>
      <c r="C6" s="142"/>
      <c r="D6" s="143"/>
      <c r="E6" s="142"/>
      <c r="F6" s="143"/>
      <c r="G6" s="142"/>
      <c r="H6" s="143"/>
      <c r="I6" s="142"/>
      <c r="J6" s="143"/>
      <c r="K6" s="142"/>
      <c r="L6" s="143"/>
      <c r="M6" s="146"/>
      <c r="N6" s="147"/>
    </row>
    <row r="7" spans="1:14" ht="12.75" customHeight="1">
      <c r="A7" s="160"/>
      <c r="B7" s="161"/>
      <c r="C7" s="142"/>
      <c r="D7" s="143"/>
      <c r="E7" s="142"/>
      <c r="F7" s="143"/>
      <c r="G7" s="142"/>
      <c r="H7" s="143"/>
      <c r="I7" s="142"/>
      <c r="J7" s="143"/>
      <c r="K7" s="142"/>
      <c r="L7" s="143"/>
      <c r="M7" s="146"/>
      <c r="N7" s="147"/>
    </row>
    <row r="8" spans="1:14" ht="12.75" customHeight="1">
      <c r="A8" s="162"/>
      <c r="B8" s="163"/>
      <c r="C8" s="144"/>
      <c r="D8" s="145"/>
      <c r="E8" s="144"/>
      <c r="F8" s="145"/>
      <c r="G8" s="144"/>
      <c r="H8" s="145"/>
      <c r="I8" s="144"/>
      <c r="J8" s="145"/>
      <c r="K8" s="144"/>
      <c r="L8" s="145"/>
      <c r="M8" s="148"/>
      <c r="N8" s="149"/>
    </row>
    <row r="9" spans="1:14" s="32" customFormat="1" ht="17.25" customHeight="1">
      <c r="A9" s="36">
        <f ca="1">OFFSET(INDIRECT(RIGHT(CELL("filename",$A$1),3)&amp;"C"),FLOOR((ROW()-ROW($P$3))/6,1),FLOOR((COLUMN()-COLUMN($A$39))/2,1),1,1)</f>
        <v>7</v>
      </c>
      <c r="B9" s="84">
        <f>IF(ISERROR(VLOOKUP(DATE(Übersicht!$D$3,$P$1,A9),Feiertage!$A$11:$B$26,2,0)),"",VLOOKUP(DATE(Übersicht!$D$3,$P$1,A9),Feiertage!$A$11:$B$26,2,0))</f>
      </c>
      <c r="C9" s="52">
        <f ca="1">OFFSET(INDIRECT(RIGHT(CELL("filename",$A$1),3)&amp;"C"),FLOOR((ROW()-ROW($P$3))/6,1),FLOOR((COLUMN()-COLUMN($A$39))/2,1),1,1)</f>
        <v>8</v>
      </c>
      <c r="D9" s="85">
        <f>IF(ISERROR(VLOOKUP(DATE(Übersicht!$D$3,$P$1,C9),Feiertage!$A$11:$B$26,2,0)),"",VLOOKUP(DATE(Übersicht!$D$3,$P$1,C9),Feiertage!$A$11:$B$26,2,0))</f>
      </c>
      <c r="E9" s="52">
        <f ca="1">OFFSET(INDIRECT(RIGHT(CELL("filename",$A$1),3)&amp;"C"),FLOOR((ROW()-ROW($P$3))/6,1),FLOOR((COLUMN()-COLUMN($A$39))/2,1),1,1)</f>
        <v>9</v>
      </c>
      <c r="F9" s="85">
        <f>IF(ISERROR(VLOOKUP(DATE(Übersicht!$D$3,$P$1,E9),Feiertage!$A$11:$B$26,2,0)),"",VLOOKUP(DATE(Übersicht!$D$3,$P$1,E9),Feiertage!$A$11:$B$26,2,0))</f>
      </c>
      <c r="G9" s="52">
        <f ca="1">OFFSET(INDIRECT(RIGHT(CELL("filename",$A$1),3)&amp;"C"),FLOOR((ROW()-ROW($P$3))/6,1),FLOOR((COLUMN()-COLUMN($A$39))/2,1),1,1)</f>
        <v>10</v>
      </c>
      <c r="H9" s="85">
        <f>IF(ISERROR(VLOOKUP(DATE(Übersicht!$D$3,$P$1,G9),Feiertage!$A$11:$B$26,2,0)),"",VLOOKUP(DATE(Übersicht!$D$3,$P$1,G9),Feiertage!$A$11:$B$26,2,0))</f>
      </c>
      <c r="I9" s="52">
        <f ca="1">OFFSET(INDIRECT(RIGHT(CELL("filename",$A$1),3)&amp;"C"),FLOOR((ROW()-ROW($P$3))/6,1),FLOOR((COLUMN()-COLUMN($A$39))/2,1),1,1)</f>
        <v>11</v>
      </c>
      <c r="J9" s="85">
        <f>IF(ISERROR(VLOOKUP(DATE(Übersicht!$D$3,$P$1,I9),Feiertage!$A$11:$B$26,2,0)),"",VLOOKUP(DATE(Übersicht!$D$3,$P$1,I9),Feiertage!$A$11:$B$26,2,0))</f>
      </c>
      <c r="K9" s="52">
        <f ca="1">OFFSET(INDIRECT(RIGHT(CELL("filename",$A$1),3)&amp;"C"),FLOOR((ROW()-ROW($P$3))/6,1),FLOOR((COLUMN()-COLUMN($A$39))/2,1),1,1)</f>
        <v>12</v>
      </c>
      <c r="L9" s="85">
        <f>IF(ISERROR(VLOOKUP(DATE(Übersicht!$D$3,$P$1,K9),Feiertage!$A$11:$B$26,2,0)),"",VLOOKUP(DATE(Übersicht!$D$3,$P$1,K9),Feiertage!$A$11:$B$26,2,0))</f>
      </c>
      <c r="M9" s="37">
        <f ca="1">OFFSET(INDIRECT(RIGHT(CELL("filename",$A$1),3)&amp;"C"),FLOOR((ROW()-ROW($P$3))/6,1),FLOOR((COLUMN()-COLUMN($A$39))/2,1),1,1)</f>
        <v>13</v>
      </c>
      <c r="N9" s="86">
        <f>IF(ISERROR(VLOOKUP(DATE(Übersicht!$D$3,$P$1,M9),Feiertage!$A$11:$B$26,2,0)),"",VLOOKUP(DATE(Übersicht!$D$3,$P$1,M9),Feiertage!$A$11:$B$26,2,0))</f>
      </c>
    </row>
    <row r="10" spans="1:14" ht="12.75" customHeight="1">
      <c r="A10" s="160"/>
      <c r="B10" s="161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146"/>
      <c r="N10" s="147"/>
    </row>
    <row r="11" spans="1:14" ht="12.75" customHeight="1">
      <c r="A11" s="160"/>
      <c r="B11" s="161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6"/>
      <c r="N11" s="147"/>
    </row>
    <row r="12" spans="1:14" ht="12.75" customHeight="1">
      <c r="A12" s="160"/>
      <c r="B12" s="161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146"/>
      <c r="N12" s="147"/>
    </row>
    <row r="13" spans="1:14" ht="12.75" customHeight="1">
      <c r="A13" s="160"/>
      <c r="B13" s="161"/>
      <c r="C13" s="142"/>
      <c r="D13" s="143"/>
      <c r="E13" s="142"/>
      <c r="F13" s="143"/>
      <c r="G13" s="142"/>
      <c r="H13" s="143"/>
      <c r="I13" s="142"/>
      <c r="J13" s="143"/>
      <c r="K13" s="142"/>
      <c r="L13" s="143"/>
      <c r="M13" s="146"/>
      <c r="N13" s="147"/>
    </row>
    <row r="14" spans="1:14" ht="12.75" customHeight="1">
      <c r="A14" s="162"/>
      <c r="B14" s="163"/>
      <c r="C14" s="144"/>
      <c r="D14" s="145"/>
      <c r="E14" s="144"/>
      <c r="F14" s="145"/>
      <c r="G14" s="144"/>
      <c r="H14" s="145"/>
      <c r="I14" s="144"/>
      <c r="J14" s="145"/>
      <c r="K14" s="144"/>
      <c r="L14" s="145"/>
      <c r="M14" s="148"/>
      <c r="N14" s="149"/>
    </row>
    <row r="15" spans="1:14" s="32" customFormat="1" ht="17.25" customHeight="1">
      <c r="A15" s="36">
        <f ca="1">OFFSET(INDIRECT(RIGHT(CELL("filename",$A$1),3)&amp;"C"),FLOOR((ROW()-ROW($P$3))/6,1),FLOOR((COLUMN()-COLUMN($A$39))/2,1),1,1)</f>
        <v>14</v>
      </c>
      <c r="B15" s="84">
        <f>IF(ISERROR(VLOOKUP(DATE(Übersicht!$D$3,$P$1,A15),Feiertage!$A$11:$B$26,2,0)),"",VLOOKUP(DATE(Übersicht!$D$3,$P$1,A15),Feiertage!$A$11:$B$26,2,0))</f>
      </c>
      <c r="C15" s="52">
        <f ca="1">OFFSET(INDIRECT(RIGHT(CELL("filename",$A$1),3)&amp;"C"),FLOOR((ROW()-ROW($P$3))/6,1),FLOOR((COLUMN()-COLUMN($A$39))/2,1),1,1)</f>
        <v>15</v>
      </c>
      <c r="D15" s="85">
        <f>IF(ISERROR(VLOOKUP(DATE(Übersicht!$D$3,$P$1,C15),Feiertage!$A$11:$B$26,2,0)),"",VLOOKUP(DATE(Übersicht!$D$3,$P$1,C15),Feiertage!$A$11:$B$26,2,0))</f>
      </c>
      <c r="E15" s="52">
        <f ca="1">OFFSET(INDIRECT(RIGHT(CELL("filename",$A$1),3)&amp;"C"),FLOOR((ROW()-ROW($P$3))/6,1),FLOOR((COLUMN()-COLUMN($A$39))/2,1),1,1)</f>
        <v>16</v>
      </c>
      <c r="F15" s="85">
        <f>IF(ISERROR(VLOOKUP(DATE(Übersicht!$D$3,$P$1,E15),Feiertage!$A$11:$B$26,2,0)),"",VLOOKUP(DATE(Übersicht!$D$3,$P$1,E15),Feiertage!$A$11:$B$26,2,0))</f>
      </c>
      <c r="G15" s="52">
        <f ca="1">OFFSET(INDIRECT(RIGHT(CELL("filename",$A$1),3)&amp;"C"),FLOOR((ROW()-ROW($P$3))/6,1),FLOOR((COLUMN()-COLUMN($A$39))/2,1),1,1)</f>
        <v>17</v>
      </c>
      <c r="H15" s="85">
        <f>IF(ISERROR(VLOOKUP(DATE(Übersicht!$D$3,$P$1,G15),Feiertage!$A$11:$B$26,2,0)),"",VLOOKUP(DATE(Übersicht!$D$3,$P$1,G15),Feiertage!$A$11:$B$26,2,0))</f>
      </c>
      <c r="I15" s="52">
        <f ca="1">OFFSET(INDIRECT(RIGHT(CELL("filename",$A$1),3)&amp;"C"),FLOOR((ROW()-ROW($P$3))/6,1),FLOOR((COLUMN()-COLUMN($A$39))/2,1),1,1)</f>
        <v>18</v>
      </c>
      <c r="J15" s="85">
        <f>IF(ISERROR(VLOOKUP(DATE(Übersicht!$D$3,$P$1,I15),Feiertage!$A$11:$B$26,2,0)),"",VLOOKUP(DATE(Übersicht!$D$3,$P$1,I15),Feiertage!$A$11:$B$26,2,0))</f>
      </c>
      <c r="K15" s="52">
        <f ca="1">OFFSET(INDIRECT(RIGHT(CELL("filename",$A$1),3)&amp;"C"),FLOOR((ROW()-ROW($P$3))/6,1),FLOOR((COLUMN()-COLUMN($A$39))/2,1),1,1)</f>
        <v>19</v>
      </c>
      <c r="L15" s="85">
        <f>IF(ISERROR(VLOOKUP(DATE(Übersicht!$D$3,$P$1,K15),Feiertage!$A$11:$B$26,2,0)),"",VLOOKUP(DATE(Übersicht!$D$3,$P$1,K15),Feiertage!$A$11:$B$26,2,0))</f>
      </c>
      <c r="M15" s="37">
        <f ca="1">OFFSET(INDIRECT(RIGHT(CELL("filename",$A$1),3)&amp;"C"),FLOOR((ROW()-ROW($P$3))/6,1),FLOOR((COLUMN()-COLUMN($A$39))/2,1),1,1)</f>
        <v>20</v>
      </c>
      <c r="N15" s="86">
        <f>IF(ISERROR(VLOOKUP(DATE(Übersicht!$D$3,$P$1,M15),Feiertage!$A$11:$B$26,2,0)),"",VLOOKUP(DATE(Übersicht!$D$3,$P$1,M15),Feiertage!$A$11:$B$26,2,0))</f>
      </c>
    </row>
    <row r="16" spans="1:14" ht="12.75" customHeight="1">
      <c r="A16" s="160"/>
      <c r="B16" s="161"/>
      <c r="C16" s="142"/>
      <c r="D16" s="143"/>
      <c r="E16" s="142"/>
      <c r="F16" s="143"/>
      <c r="G16" s="142"/>
      <c r="H16" s="143"/>
      <c r="I16" s="142"/>
      <c r="J16" s="143"/>
      <c r="K16" s="142"/>
      <c r="L16" s="143"/>
      <c r="M16" s="146"/>
      <c r="N16" s="147"/>
    </row>
    <row r="17" spans="1:14" ht="12.75" customHeight="1">
      <c r="A17" s="160"/>
      <c r="B17" s="161"/>
      <c r="C17" s="142"/>
      <c r="D17" s="143"/>
      <c r="E17" s="142"/>
      <c r="F17" s="143"/>
      <c r="G17" s="142"/>
      <c r="H17" s="143"/>
      <c r="I17" s="142"/>
      <c r="J17" s="143"/>
      <c r="K17" s="142"/>
      <c r="L17" s="143"/>
      <c r="M17" s="146"/>
      <c r="N17" s="147"/>
    </row>
    <row r="18" spans="1:14" ht="12.75" customHeight="1">
      <c r="A18" s="160"/>
      <c r="B18" s="161"/>
      <c r="C18" s="142"/>
      <c r="D18" s="143"/>
      <c r="E18" s="142"/>
      <c r="F18" s="143"/>
      <c r="G18" s="142"/>
      <c r="H18" s="143"/>
      <c r="I18" s="142"/>
      <c r="J18" s="143"/>
      <c r="K18" s="142"/>
      <c r="L18" s="143"/>
      <c r="M18" s="146"/>
      <c r="N18" s="147"/>
    </row>
    <row r="19" spans="1:14" ht="12.75" customHeight="1">
      <c r="A19" s="160"/>
      <c r="B19" s="161"/>
      <c r="C19" s="142"/>
      <c r="D19" s="143"/>
      <c r="E19" s="142"/>
      <c r="F19" s="143"/>
      <c r="G19" s="142"/>
      <c r="H19" s="143"/>
      <c r="I19" s="142"/>
      <c r="J19" s="143"/>
      <c r="K19" s="142"/>
      <c r="L19" s="143"/>
      <c r="M19" s="146"/>
      <c r="N19" s="147"/>
    </row>
    <row r="20" spans="1:14" ht="12.75" customHeight="1">
      <c r="A20" s="162"/>
      <c r="B20" s="163"/>
      <c r="C20" s="144"/>
      <c r="D20" s="145"/>
      <c r="E20" s="144"/>
      <c r="F20" s="145"/>
      <c r="G20" s="144"/>
      <c r="H20" s="145"/>
      <c r="I20" s="144"/>
      <c r="J20" s="145"/>
      <c r="K20" s="144"/>
      <c r="L20" s="145"/>
      <c r="M20" s="148"/>
      <c r="N20" s="149"/>
    </row>
    <row r="21" spans="1:14" s="32" customFormat="1" ht="17.25" customHeight="1">
      <c r="A21" s="36">
        <f ca="1">OFFSET(INDIRECT(RIGHT(CELL("filename",$A$1),3)&amp;"C"),FLOOR((ROW()-ROW($P$3))/6,1),FLOOR((COLUMN()-COLUMN($A$39))/2,1),1,1)</f>
        <v>21</v>
      </c>
      <c r="B21" s="84">
        <f>IF(ISERROR(VLOOKUP(DATE(Übersicht!$D$3,$P$1,A21),Feiertage!$A$11:$B$26,2,0)),"",VLOOKUP(DATE(Übersicht!$D$3,$P$1,A21),Feiertage!$A$11:$B$26,2,0))</f>
      </c>
      <c r="C21" s="52">
        <f ca="1">OFFSET(INDIRECT(RIGHT(CELL("filename",$A$1),3)&amp;"C"),FLOOR((ROW()-ROW($P$3))/6,1),FLOOR((COLUMN()-COLUMN($A$39))/2,1),1,1)</f>
        <v>22</v>
      </c>
      <c r="D21" s="85">
        <f>IF(ISERROR(VLOOKUP(DATE(Übersicht!$D$3,$P$1,C21),Feiertage!$A$11:$B$26,2,0)),"",VLOOKUP(DATE(Übersicht!$D$3,$P$1,C21),Feiertage!$A$11:$B$26,2,0))</f>
      </c>
      <c r="E21" s="52">
        <f ca="1">OFFSET(INDIRECT(RIGHT(CELL("filename",$A$1),3)&amp;"C"),FLOOR((ROW()-ROW($P$3))/6,1),FLOOR((COLUMN()-COLUMN($A$39))/2,1),1,1)</f>
        <v>23</v>
      </c>
      <c r="F21" s="85">
        <f>IF(ISERROR(VLOOKUP(DATE(Übersicht!$D$3,$P$1,E21),Feiertage!$A$11:$B$26,2,0)),"",VLOOKUP(DATE(Übersicht!$D$3,$P$1,E21),Feiertage!$A$11:$B$26,2,0))</f>
      </c>
      <c r="G21" s="52">
        <f ca="1">OFFSET(INDIRECT(RIGHT(CELL("filename",$A$1),3)&amp;"C"),FLOOR((ROW()-ROW($P$3))/6,1),FLOOR((COLUMN()-COLUMN($A$39))/2,1),1,1)</f>
        <v>24</v>
      </c>
      <c r="H21" s="85">
        <f>IF(ISERROR(VLOOKUP(DATE(Übersicht!$D$3,$P$1,G21),Feiertage!$A$11:$B$26,2,0)),"",VLOOKUP(DATE(Übersicht!$D$3,$P$1,G21),Feiertage!$A$11:$B$26,2,0))</f>
      </c>
      <c r="I21" s="52">
        <f ca="1">OFFSET(INDIRECT(RIGHT(CELL("filename",$A$1),3)&amp;"C"),FLOOR((ROW()-ROW($P$3))/6,1),FLOOR((COLUMN()-COLUMN($A$39))/2,1),1,1)</f>
        <v>25</v>
      </c>
      <c r="J21" s="85">
        <f>IF(ISERROR(VLOOKUP(DATE(Übersicht!$D$3,$P$1,I21),Feiertage!$A$11:$B$26,2,0)),"",VLOOKUP(DATE(Übersicht!$D$3,$P$1,I21),Feiertage!$A$11:$B$26,2,0))</f>
      </c>
      <c r="K21" s="52">
        <f ca="1">OFFSET(INDIRECT(RIGHT(CELL("filename",$A$1),3)&amp;"C"),FLOOR((ROW()-ROW($P$3))/6,1),FLOOR((COLUMN()-COLUMN($A$39))/2,1),1,1)</f>
        <v>26</v>
      </c>
      <c r="L21" s="85">
        <f>IF(ISERROR(VLOOKUP(DATE(Übersicht!$D$3,$P$1,K21),Feiertage!$A$11:$B$26,2,0)),"",VLOOKUP(DATE(Übersicht!$D$3,$P$1,K21),Feiertage!$A$11:$B$26,2,0))</f>
      </c>
      <c r="M21" s="37">
        <f ca="1">OFFSET(INDIRECT(RIGHT(CELL("filename",$A$1),3)&amp;"C"),FLOOR((ROW()-ROW($P$3))/6,1),FLOOR((COLUMN()-COLUMN($A$39))/2,1),1,1)</f>
        <v>27</v>
      </c>
      <c r="N21" s="86">
        <f>IF(ISERROR(VLOOKUP(DATE(Übersicht!$D$3,$P$1,M21),Feiertage!$A$11:$B$26,2,0)),"",VLOOKUP(DATE(Übersicht!$D$3,$P$1,M21),Feiertage!$A$11:$B$26,2,0))</f>
      </c>
    </row>
    <row r="22" spans="1:14" ht="12.75" customHeight="1">
      <c r="A22" s="160"/>
      <c r="B22" s="161"/>
      <c r="C22" s="142"/>
      <c r="D22" s="143"/>
      <c r="E22" s="142"/>
      <c r="F22" s="143"/>
      <c r="G22" s="142"/>
      <c r="H22" s="143"/>
      <c r="I22" s="142"/>
      <c r="J22" s="143"/>
      <c r="K22" s="142"/>
      <c r="L22" s="143"/>
      <c r="M22" s="146"/>
      <c r="N22" s="147"/>
    </row>
    <row r="23" spans="1:14" ht="12.75" customHeight="1">
      <c r="A23" s="160"/>
      <c r="B23" s="161"/>
      <c r="C23" s="142"/>
      <c r="D23" s="143"/>
      <c r="E23" s="142"/>
      <c r="F23" s="143"/>
      <c r="G23" s="142"/>
      <c r="H23" s="143"/>
      <c r="I23" s="142"/>
      <c r="J23" s="143"/>
      <c r="K23" s="142"/>
      <c r="L23" s="143"/>
      <c r="M23" s="146"/>
      <c r="N23" s="147"/>
    </row>
    <row r="24" spans="1:14" ht="12.75" customHeight="1">
      <c r="A24" s="160"/>
      <c r="B24" s="161"/>
      <c r="C24" s="142"/>
      <c r="D24" s="143"/>
      <c r="E24" s="142"/>
      <c r="F24" s="143"/>
      <c r="G24" s="142"/>
      <c r="H24" s="143"/>
      <c r="I24" s="142"/>
      <c r="J24" s="143"/>
      <c r="K24" s="142"/>
      <c r="L24" s="143"/>
      <c r="M24" s="146"/>
      <c r="N24" s="147"/>
    </row>
    <row r="25" spans="1:14" ht="12.75" customHeight="1">
      <c r="A25" s="160"/>
      <c r="B25" s="161"/>
      <c r="C25" s="142"/>
      <c r="D25" s="143"/>
      <c r="E25" s="142"/>
      <c r="F25" s="143"/>
      <c r="G25" s="142"/>
      <c r="H25" s="143"/>
      <c r="I25" s="142"/>
      <c r="J25" s="143"/>
      <c r="K25" s="142"/>
      <c r="L25" s="143"/>
      <c r="M25" s="146"/>
      <c r="N25" s="147"/>
    </row>
    <row r="26" spans="1:14" ht="12.75" customHeight="1">
      <c r="A26" s="162"/>
      <c r="B26" s="163"/>
      <c r="C26" s="144"/>
      <c r="D26" s="145"/>
      <c r="E26" s="144"/>
      <c r="F26" s="145"/>
      <c r="G26" s="144"/>
      <c r="H26" s="145"/>
      <c r="I26" s="144"/>
      <c r="J26" s="145"/>
      <c r="K26" s="144"/>
      <c r="L26" s="145"/>
      <c r="M26" s="148"/>
      <c r="N26" s="149"/>
    </row>
    <row r="27" spans="1:14" s="32" customFormat="1" ht="17.25" customHeight="1">
      <c r="A27" s="36">
        <f ca="1">OFFSET(INDIRECT(RIGHT(CELL("filename",$A$1),3)&amp;"C"),FLOOR((ROW()-ROW($P$3))/6,1),FLOOR((COLUMN()-COLUMN($A$39))/2,1),1,1)</f>
        <v>28</v>
      </c>
      <c r="B27" s="84">
        <f>IF(ISERROR(VLOOKUP(DATE(Übersicht!$D$3,$P$1,A27),Feiertage!$A$11:$B$26,2,0)),"",VLOOKUP(DATE(Übersicht!$D$3,$P$1,A27),Feiertage!$A$11:$B$26,2,0))</f>
      </c>
      <c r="C27" s="52">
        <f ca="1">OFFSET(INDIRECT(RIGHT(CELL("filename",$A$1),3)&amp;"C"),FLOOR((ROW()-ROW($P$3))/6,1),FLOOR((COLUMN()-COLUMN($A$39))/2,1),1,1)</f>
        <v>29</v>
      </c>
      <c r="D27" s="85">
        <f>IF(ISERROR(VLOOKUP(DATE(Übersicht!$D$3,$P$1,C27),Feiertage!$A$11:$B$26,2,0)),"",VLOOKUP(DATE(Übersicht!$D$3,$P$1,C27),Feiertage!$A$11:$B$26,2,0))</f>
      </c>
      <c r="E27" s="52">
        <f ca="1">OFFSET(INDIRECT(RIGHT(CELL("filename",$A$1),3)&amp;"C"),FLOOR((ROW()-ROW($P$3))/6,1),FLOOR((COLUMN()-COLUMN($A$39))/2,1),1,1)</f>
        <v>30</v>
      </c>
      <c r="F27" s="85">
        <f>IF(ISERROR(VLOOKUP(DATE(Übersicht!$D$3,$P$1,E27),Feiertage!$A$11:$B$26,2,0)),"",VLOOKUP(DATE(Übersicht!$D$3,$P$1,E27),Feiertage!$A$11:$B$26,2,0))</f>
      </c>
      <c r="G27" s="52">
        <f ca="1">OFFSET(INDIRECT(RIGHT(CELL("filename",$A$1),3)&amp;"C"),FLOOR((ROW()-ROW($P$3))/6,1),FLOOR((COLUMN()-COLUMN($A$39))/2,1),1,1)</f>
        <v>31</v>
      </c>
      <c r="H27" s="85">
        <f>IF(ISERROR(VLOOKUP(DATE(Übersicht!$D$3,$P$1,G27),Feiertage!$A$11:$B$26,2,0)),"",VLOOKUP(DATE(Übersicht!$D$3,$P$1,G27),Feiertage!$A$11:$B$26,2,0))</f>
      </c>
      <c r="I27" s="52">
        <f ca="1">OFFSET(INDIRECT(RIGHT(CELL("filename",$A$1),3)&amp;"C"),FLOOR((ROW()-ROW($P$3))/6,1),FLOOR((COLUMN()-COLUMN($A$39))/2,1),1,1)</f>
      </c>
      <c r="J27" s="85">
        <f>IF(ISERROR(VLOOKUP(DATE(Übersicht!$D$3,$P$1,I27),Feiertage!$A$11:$B$26,2,0)),"",VLOOKUP(DATE(Übersicht!$D$3,$P$1,I27),Feiertage!$A$11:$B$26,2,0))</f>
      </c>
      <c r="K27" s="52">
        <f ca="1">OFFSET(INDIRECT(RIGHT(CELL("filename",$A$1),3)&amp;"C"),FLOOR((ROW()-ROW($P$3))/6,1),FLOOR((COLUMN()-COLUMN($A$39))/2,1),1,1)</f>
      </c>
      <c r="L27" s="85">
        <f>IF(ISERROR(VLOOKUP(DATE(Übersicht!$D$3,$P$1,K27),Feiertage!$A$11:$B$26,2,0)),"",VLOOKUP(DATE(Übersicht!$D$3,$P$1,K27),Feiertage!$A$11:$B$26,2,0))</f>
      </c>
      <c r="M27" s="37">
        <f ca="1">OFFSET(INDIRECT(RIGHT(CELL("filename",$A$1),3)&amp;"C"),FLOOR((ROW()-ROW($P$3))/6,1),FLOOR((COLUMN()-COLUMN($A$39))/2,1),1,1)</f>
      </c>
      <c r="N27" s="86">
        <f>IF(ISERROR(VLOOKUP(DATE(Übersicht!$D$3,$P$1,M27),Feiertage!$A$11:$B$26,2,0)),"",VLOOKUP(DATE(Übersicht!$D$3,$P$1,M27),Feiertage!$A$11:$B$26,2,0))</f>
      </c>
    </row>
    <row r="28" spans="1:14" ht="12.75" customHeight="1">
      <c r="A28" s="160"/>
      <c r="B28" s="161"/>
      <c r="C28" s="142"/>
      <c r="D28" s="143"/>
      <c r="E28" s="142"/>
      <c r="F28" s="143"/>
      <c r="G28" s="142"/>
      <c r="H28" s="143"/>
      <c r="I28" s="142"/>
      <c r="J28" s="143"/>
      <c r="K28" s="142"/>
      <c r="L28" s="143"/>
      <c r="M28" s="146"/>
      <c r="N28" s="147"/>
    </row>
    <row r="29" spans="1:14" ht="12.75" customHeight="1">
      <c r="A29" s="160"/>
      <c r="B29" s="161"/>
      <c r="C29" s="142"/>
      <c r="D29" s="143"/>
      <c r="E29" s="142"/>
      <c r="F29" s="143"/>
      <c r="G29" s="142"/>
      <c r="H29" s="143"/>
      <c r="I29" s="142"/>
      <c r="J29" s="143"/>
      <c r="K29" s="142"/>
      <c r="L29" s="143"/>
      <c r="M29" s="146"/>
      <c r="N29" s="147"/>
    </row>
    <row r="30" spans="1:14" ht="12.75" customHeight="1">
      <c r="A30" s="160"/>
      <c r="B30" s="161"/>
      <c r="C30" s="142"/>
      <c r="D30" s="143"/>
      <c r="E30" s="142"/>
      <c r="F30" s="143"/>
      <c r="G30" s="142"/>
      <c r="H30" s="143"/>
      <c r="I30" s="142"/>
      <c r="J30" s="143"/>
      <c r="K30" s="142"/>
      <c r="L30" s="143"/>
      <c r="M30" s="146"/>
      <c r="N30" s="147"/>
    </row>
    <row r="31" spans="1:14" ht="12.75" customHeight="1">
      <c r="A31" s="160"/>
      <c r="B31" s="161"/>
      <c r="C31" s="142"/>
      <c r="D31" s="143"/>
      <c r="E31" s="142"/>
      <c r="F31" s="143"/>
      <c r="G31" s="142"/>
      <c r="H31" s="143"/>
      <c r="I31" s="142"/>
      <c r="J31" s="143"/>
      <c r="K31" s="142"/>
      <c r="L31" s="143"/>
      <c r="M31" s="146"/>
      <c r="N31" s="147"/>
    </row>
    <row r="32" spans="1:14" ht="12.75" customHeight="1">
      <c r="A32" s="162"/>
      <c r="B32" s="163"/>
      <c r="C32" s="144"/>
      <c r="D32" s="145"/>
      <c r="E32" s="144"/>
      <c r="F32" s="145"/>
      <c r="G32" s="144"/>
      <c r="H32" s="145"/>
      <c r="I32" s="144"/>
      <c r="J32" s="145"/>
      <c r="K32" s="144"/>
      <c r="L32" s="145"/>
      <c r="M32" s="148"/>
      <c r="N32" s="149"/>
    </row>
    <row r="33" spans="1:14" s="32" customFormat="1" ht="17.25" customHeight="1">
      <c r="A33" s="29">
        <f ca="1">OFFSET(INDIRECT(RIGHT(CELL("filename",$A$1),3)&amp;"C"),FLOOR((ROW()-ROW($P$3))/6,1),FLOOR((COLUMN()-COLUMN($A$39))/2,1),1,1)</f>
      </c>
      <c r="B33" s="87">
        <f>IF(ISERROR(VLOOKUP(DATE(Übersicht!$D$3,$P$1,A33),Feiertage!$A$11:$B$26,2,0)),"",VLOOKUP(DATE(Übersicht!$D$3,$P$1,A33),Feiertage!$A$11:$B$26,2,0))</f>
      </c>
      <c r="C33" s="52">
        <f ca="1">OFFSET(INDIRECT(RIGHT(CELL("filename",$A$1),3)&amp;"C"),FLOOR((ROW()-ROW($P$3))/6,1),FLOOR((COLUMN()-COLUMN($A$39))/2,1),1,1)</f>
      </c>
      <c r="D33" s="85">
        <f>IF(ISERROR(VLOOKUP(DATE(Übersicht!$D$3,$P$1,C33),Feiertage!$A$11:$B$26,2,0)),"",VLOOKUP(DATE(Übersicht!$D$3,$P$1,C33),Feiertage!$A$11:$B$26,2,0))</f>
      </c>
      <c r="E33" s="52">
        <f ca="1">OFFSET(INDIRECT(RIGHT(CELL("filename",$A$1),3)&amp;"C"),FLOOR((ROW()-ROW($P$3))/6,1),FLOOR((COLUMN()-COLUMN($A$39))/2,1),1,1)</f>
      </c>
      <c r="F33" s="85">
        <f>IF(ISERROR(VLOOKUP(DATE(Übersicht!$D$3,$P$1,E33),Feiertage!$A$11:$B$26,2,0)),"",VLOOKUP(DATE(Übersicht!$D$3,$P$1,E33),Feiertage!$A$11:$B$26,2,0))</f>
      </c>
      <c r="G33" s="30">
        <f>Übersicht!E12</f>
      </c>
      <c r="H33" s="31"/>
      <c r="I33" s="30">
        <f>Übersicht!F12</f>
      </c>
      <c r="J33" s="31"/>
      <c r="K33" s="133" t="s">
        <v>28</v>
      </c>
      <c r="L33" s="134"/>
      <c r="M33" s="134"/>
      <c r="N33" s="135"/>
    </row>
    <row r="34" spans="1:14" ht="12.75" customHeight="1">
      <c r="A34" s="160"/>
      <c r="B34" s="161"/>
      <c r="C34" s="142"/>
      <c r="D34" s="143"/>
      <c r="E34" s="142"/>
      <c r="F34" s="143"/>
      <c r="G34" s="110"/>
      <c r="H34" s="34"/>
      <c r="I34" s="33"/>
      <c r="J34" s="34"/>
      <c r="K34" s="129"/>
      <c r="L34" s="130"/>
      <c r="M34" s="130"/>
      <c r="N34" s="131"/>
    </row>
    <row r="35" spans="1:14" ht="12.75" customHeight="1">
      <c r="A35" s="160"/>
      <c r="B35" s="161"/>
      <c r="C35" s="142"/>
      <c r="D35" s="143"/>
      <c r="E35" s="142"/>
      <c r="F35" s="143"/>
      <c r="G35" s="110"/>
      <c r="H35" s="34"/>
      <c r="I35" s="33"/>
      <c r="J35" s="34"/>
      <c r="K35" s="129"/>
      <c r="L35" s="130"/>
      <c r="M35" s="130"/>
      <c r="N35" s="131"/>
    </row>
    <row r="36" spans="1:14" ht="12.75" customHeight="1">
      <c r="A36" s="160"/>
      <c r="B36" s="161"/>
      <c r="C36" s="142"/>
      <c r="D36" s="143"/>
      <c r="E36" s="142"/>
      <c r="F36" s="143"/>
      <c r="G36" s="110"/>
      <c r="H36" s="34"/>
      <c r="I36" s="33"/>
      <c r="J36" s="34"/>
      <c r="K36" s="129"/>
      <c r="L36" s="130"/>
      <c r="M36" s="130"/>
      <c r="N36" s="131"/>
    </row>
    <row r="37" spans="1:14" ht="12.75" customHeight="1">
      <c r="A37" s="160"/>
      <c r="B37" s="161"/>
      <c r="C37" s="142"/>
      <c r="D37" s="143"/>
      <c r="E37" s="142"/>
      <c r="F37" s="143"/>
      <c r="G37" s="110"/>
      <c r="H37" s="34"/>
      <c r="I37" s="33"/>
      <c r="J37" s="34"/>
      <c r="K37" s="129"/>
      <c r="L37" s="130"/>
      <c r="M37" s="130"/>
      <c r="N37" s="131"/>
    </row>
    <row r="38" spans="1:14" ht="12.75" customHeight="1">
      <c r="A38" s="164"/>
      <c r="B38" s="165"/>
      <c r="C38" s="154"/>
      <c r="D38" s="155"/>
      <c r="E38" s="154"/>
      <c r="F38" s="155"/>
      <c r="G38" s="111"/>
      <c r="H38" s="39"/>
      <c r="I38" s="38"/>
      <c r="J38" s="39"/>
      <c r="K38" s="136"/>
      <c r="L38" s="137"/>
      <c r="M38" s="137"/>
      <c r="N38" s="138"/>
    </row>
  </sheetData>
  <sheetProtection sheet="1" objects="1" scenarios="1" selectLockedCells="1"/>
  <mergeCells count="52">
    <mergeCell ref="A28:B32"/>
    <mergeCell ref="A34:B38"/>
    <mergeCell ref="A4:B8"/>
    <mergeCell ref="A10:B14"/>
    <mergeCell ref="A16:B20"/>
    <mergeCell ref="A22:B26"/>
    <mergeCell ref="C34:D38"/>
    <mergeCell ref="E34:F38"/>
    <mergeCell ref="K37:N37"/>
    <mergeCell ref="C28:D32"/>
    <mergeCell ref="E28:F32"/>
    <mergeCell ref="G28:H32"/>
    <mergeCell ref="I28:J32"/>
    <mergeCell ref="K34:N34"/>
    <mergeCell ref="K38:N38"/>
    <mergeCell ref="K28:L32"/>
    <mergeCell ref="G22:H26"/>
    <mergeCell ref="I22:J26"/>
    <mergeCell ref="G16:H20"/>
    <mergeCell ref="I16:J20"/>
    <mergeCell ref="C16:D20"/>
    <mergeCell ref="E16:F20"/>
    <mergeCell ref="C22:D26"/>
    <mergeCell ref="E22:F26"/>
    <mergeCell ref="C10:D14"/>
    <mergeCell ref="E10:F14"/>
    <mergeCell ref="G10:H14"/>
    <mergeCell ref="I10:J14"/>
    <mergeCell ref="K4:L8"/>
    <mergeCell ref="M4:N8"/>
    <mergeCell ref="K10:L14"/>
    <mergeCell ref="M10:N14"/>
    <mergeCell ref="A1:N1"/>
    <mergeCell ref="K33:N33"/>
    <mergeCell ref="A2:B2"/>
    <mergeCell ref="C2:D2"/>
    <mergeCell ref="E2:F2"/>
    <mergeCell ref="G2:H2"/>
    <mergeCell ref="C4:D8"/>
    <mergeCell ref="I2:J2"/>
    <mergeCell ref="K2:L2"/>
    <mergeCell ref="M2:N2"/>
    <mergeCell ref="E4:F8"/>
    <mergeCell ref="M28:N32"/>
    <mergeCell ref="K35:N35"/>
    <mergeCell ref="K36:N36"/>
    <mergeCell ref="K22:L26"/>
    <mergeCell ref="M22:N26"/>
    <mergeCell ref="G4:H8"/>
    <mergeCell ref="I4:J8"/>
    <mergeCell ref="K16:L20"/>
    <mergeCell ref="M16:N20"/>
  </mergeCells>
  <conditionalFormatting sqref="N3 M3:M4 M9:N9 M10 M15:N15 M16 M21:N21 M22 M27:N27 M28 B3 A3:A4 A9:B9 A10 A15:B15 A16 A21:B21 A22 A27:B27 A28 A33:B33 A34">
    <cfRule type="expression" priority="1" dxfId="9" stopIfTrue="1">
      <formula>color="Orange"</formula>
    </cfRule>
    <cfRule type="expression" priority="2" dxfId="7" stopIfTrue="1">
      <formula>color="Blau"</formula>
    </cfRule>
    <cfRule type="expression" priority="3" dxfId="10" stopIfTrue="1">
      <formula>color="Grau"</formula>
    </cfRule>
  </conditionalFormatting>
  <conditionalFormatting sqref="G3 I3 E3 C3 K3 C9 E9 G9 I9 K9 C15 E15 G15 I15 K15 C21 E21 G21 I21 K21 C27 E27 G27 I27 K27 C33 E33">
    <cfRule type="expression" priority="4" dxfId="9" stopIfTrue="1">
      <formula>AND(C3="",color="Orange")</formula>
    </cfRule>
    <cfRule type="expression" priority="5" dxfId="7" stopIfTrue="1">
      <formula>AND(C3="",color="Blau")</formula>
    </cfRule>
    <cfRule type="expression" priority="6" dxfId="8" stopIfTrue="1">
      <formula>AND(C3="",color="Grau")</formula>
    </cfRule>
  </conditionalFormatting>
  <conditionalFormatting sqref="D3 F3 H3 J3 L3 D9 F9 H9 J9 L9 D15 F15 H15 J15 L15 D21 F21 H21 J21 L21 D27 F27 H27 J27 L27 D33 F33">
    <cfRule type="expression" priority="7" dxfId="9" stopIfTrue="1">
      <formula>AND(C3="",color="Orange")</formula>
    </cfRule>
    <cfRule type="expression" priority="8" dxfId="7" stopIfTrue="1">
      <formula>AND(C3="",color="Blau")</formula>
    </cfRule>
    <cfRule type="expression" priority="9" dxfId="8" stopIfTrue="1">
      <formula>AND(C3="",color="Grau")</formula>
    </cfRule>
  </conditionalFormatting>
  <conditionalFormatting sqref="C4:L8 C10:L14 C16:L20 C22:L26 C28:L32 C34:F38">
    <cfRule type="expression" priority="10" dxfId="9" stopIfTrue="1">
      <formula>AND(C3="",color="Orange")</formula>
    </cfRule>
    <cfRule type="expression" priority="11" dxfId="7" stopIfTrue="1">
      <formula>AND(C3="",color="Blau")</formula>
    </cfRule>
    <cfRule type="expression" priority="12" dxfId="8" stopIfTrue="1">
      <formula>AND(C3="",color="Grau")</formula>
    </cfRule>
  </conditionalFormatting>
  <conditionalFormatting sqref="A2:N2">
    <cfRule type="expression" priority="13" dxfId="3" stopIfTrue="1">
      <formula>color="Orange"</formula>
    </cfRule>
    <cfRule type="expression" priority="14" dxfId="4" stopIfTrue="1">
      <formula>color="Blau"</formula>
    </cfRule>
    <cfRule type="expression" priority="15" dxfId="5" stopIfTrue="1">
      <formula>color="Grau"</formula>
    </cfRule>
  </conditionalFormatting>
  <printOptions horizontalCentered="1" vertic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r:id="rId2"/>
  <ignoredErrors>
    <ignoredError sqref="B9:B38 B3 L35:N38 L3:N33 C15:C38 C3:C9 D15:D38 D3:D9 E3:J38 K3:K33 K35:K38" formula="1"/>
  </ignoredError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38"/>
  <sheetViews>
    <sheetView showGridLines="0" showZeros="0" workbookViewId="0" topLeftCell="A1">
      <selection activeCell="G22" sqref="G22:H26"/>
    </sheetView>
  </sheetViews>
  <sheetFormatPr defaultColWidth="11.00390625" defaultRowHeight="12.75"/>
  <cols>
    <col min="1" max="1" width="3.625" style="40" customWidth="1"/>
    <col min="2" max="2" width="12.00390625" style="27" customWidth="1"/>
    <col min="3" max="3" width="3.625" style="40" customWidth="1"/>
    <col min="4" max="4" width="12.00390625" style="27" customWidth="1"/>
    <col min="5" max="5" width="3.625" style="40" customWidth="1"/>
    <col min="6" max="6" width="12.00390625" style="27" customWidth="1"/>
    <col min="7" max="7" width="3.625" style="40" customWidth="1"/>
    <col min="8" max="8" width="12.00390625" style="27" customWidth="1"/>
    <col min="9" max="9" width="3.625" style="40" customWidth="1"/>
    <col min="10" max="10" width="12.00390625" style="27" customWidth="1"/>
    <col min="11" max="11" width="3.625" style="40" customWidth="1"/>
    <col min="12" max="12" width="12.00390625" style="27" customWidth="1"/>
    <col min="13" max="13" width="3.625" style="40" customWidth="1"/>
    <col min="14" max="14" width="12.00390625" style="27" customWidth="1"/>
    <col min="15" max="16384" width="9.00390625" style="35" customWidth="1"/>
  </cols>
  <sheetData>
    <row r="1" spans="1:16" s="27" customFormat="1" ht="45.75" customHeight="1">
      <c r="A1" s="132" t="str">
        <f>"NOVEMBER "&amp;Übersicht!$D$3</f>
        <v>NOVEMBER 2012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93">
        <v>11</v>
      </c>
    </row>
    <row r="2" spans="1:14" s="28" customFormat="1" ht="19.5" customHeight="1">
      <c r="A2" s="139" t="s">
        <v>21</v>
      </c>
      <c r="B2" s="139"/>
      <c r="C2" s="139" t="s">
        <v>22</v>
      </c>
      <c r="D2" s="139"/>
      <c r="E2" s="139" t="s">
        <v>23</v>
      </c>
      <c r="F2" s="139"/>
      <c r="G2" s="139" t="s">
        <v>24</v>
      </c>
      <c r="H2" s="139"/>
      <c r="I2" s="139" t="s">
        <v>25</v>
      </c>
      <c r="J2" s="139"/>
      <c r="K2" s="139" t="s">
        <v>26</v>
      </c>
      <c r="L2" s="139"/>
      <c r="M2" s="139" t="s">
        <v>27</v>
      </c>
      <c r="N2" s="140"/>
    </row>
    <row r="3" spans="1:14" s="32" customFormat="1" ht="17.25" customHeight="1">
      <c r="A3" s="36">
        <f ca="1">OFFSET(INDIRECT(RIGHT(CELL("filename",$A$1),3)&amp;"C"),FLOOR((ROW()-ROW($P$3))/6,1),FLOOR((COLUMN()-COLUMN($A$39))/2,1),1,1)</f>
      </c>
      <c r="B3" s="84">
        <f>IF(ISERROR(VLOOKUP(DATE(Übersicht!$D$3,$P$1,A3),Feiertage!$A$11:$B$26,2,0)),"",VLOOKUP(DATE(Übersicht!$D$3,$P$1,A3),Feiertage!$A$11:$B$26,2,0))</f>
      </c>
      <c r="C3" s="52">
        <f ca="1">OFFSET(INDIRECT(RIGHT(CELL("filename",$A$1),3)&amp;"C"),FLOOR((ROW()-ROW($P$3))/6,1),FLOOR((COLUMN()-COLUMN($A$39))/2,1),1,1)</f>
      </c>
      <c r="D3" s="85">
        <f>IF(ISERROR(VLOOKUP(DATE(Übersicht!$D$3,$P$1,C3),Feiertage!$A$11:$B$26,2,0)),"",VLOOKUP(DATE(Übersicht!$D$3,$P$1,C3),Feiertage!$A$11:$B$26,2,0))</f>
      </c>
      <c r="E3" s="52">
        <f ca="1">OFFSET(INDIRECT(RIGHT(CELL("filename",$A$1),3)&amp;"C"),FLOOR((ROW()-ROW($P$3))/6,1),FLOOR((COLUMN()-COLUMN($A$39))/2,1),1,1)</f>
      </c>
      <c r="F3" s="85">
        <f>IF(ISERROR(VLOOKUP(DATE(Übersicht!$D$3,$P$1,E3),Feiertage!$A$11:$B$26,2,0)),"",VLOOKUP(DATE(Übersicht!$D$3,$P$1,E3),Feiertage!$A$11:$B$26,2,0))</f>
      </c>
      <c r="G3" s="52">
        <f ca="1">OFFSET(INDIRECT(RIGHT(CELL("filename",$A$1),3)&amp;"C"),FLOOR((ROW()-ROW($P$3))/6,1),FLOOR((COLUMN()-COLUMN($A$39))/2,1),1,1)</f>
      </c>
      <c r="H3" s="85">
        <f>IF(ISERROR(VLOOKUP(DATE(Übersicht!$D$3,$P$1,G3),Feiertage!$A$11:$B$26,2,0)),"",VLOOKUP(DATE(Übersicht!$D$3,$P$1,G3),Feiertage!$A$11:$B$26,2,0))</f>
      </c>
      <c r="I3" s="52">
        <f ca="1">OFFSET(INDIRECT(RIGHT(CELL("filename",$A$1),3)&amp;"C"),FLOOR((ROW()-ROW($P$3))/6,1),FLOOR((COLUMN()-COLUMN($A$39))/2,1),1,1)</f>
        <v>1</v>
      </c>
      <c r="J3" s="85" t="str">
        <f>IF(ISERROR(VLOOKUP(DATE(Übersicht!$D$3,$P$1,I3),Feiertage!$A$11:$B$26,2,0)),"",VLOOKUP(DATE(Übersicht!$D$3,$P$1,I3),Feiertage!$A$11:$B$26,2,0))</f>
        <v>Allerheiligen</v>
      </c>
      <c r="K3" s="52">
        <f ca="1">OFFSET(INDIRECT(RIGHT(CELL("filename",$A$1),3)&amp;"C"),FLOOR((ROW()-ROW($P$3))/6,1),FLOOR((COLUMN()-COLUMN($A$39))/2,1),1,1)</f>
        <v>2</v>
      </c>
      <c r="L3" s="85">
        <f>IF(ISERROR(VLOOKUP(DATE(Übersicht!$D$3,$P$1,K3),Feiertage!$A$11:$B$26,2,0)),"",VLOOKUP(DATE(Übersicht!$D$3,$P$1,K3),Feiertage!$A$11:$B$26,2,0))</f>
      </c>
      <c r="M3" s="51">
        <f ca="1">OFFSET(INDIRECT(RIGHT(CELL("filename",$A$1),3)&amp;"C"),FLOOR((ROW()-ROW($P$3))/6,1),FLOOR((COLUMN()-COLUMN($A$39))/2,1),1,1)</f>
        <v>3</v>
      </c>
      <c r="N3" s="86">
        <f>IF(ISERROR(VLOOKUP(DATE(Übersicht!$D$3,$P$1,M3),Feiertage!$A$11:$B$26,2,0)),"",VLOOKUP(DATE(Übersicht!$D$3,$P$1,M3),Feiertage!$A$11:$B$26,2,0))</f>
      </c>
    </row>
    <row r="4" spans="1:14" ht="12.75" customHeight="1">
      <c r="A4" s="160"/>
      <c r="B4" s="161"/>
      <c r="C4" s="142"/>
      <c r="D4" s="143"/>
      <c r="E4" s="142"/>
      <c r="F4" s="143"/>
      <c r="G4" s="142"/>
      <c r="H4" s="143"/>
      <c r="I4" s="142"/>
      <c r="J4" s="143"/>
      <c r="K4" s="142"/>
      <c r="L4" s="143"/>
      <c r="M4" s="146"/>
      <c r="N4" s="147"/>
    </row>
    <row r="5" spans="1:14" ht="12.75" customHeight="1">
      <c r="A5" s="160"/>
      <c r="B5" s="161"/>
      <c r="C5" s="142"/>
      <c r="D5" s="143"/>
      <c r="E5" s="142"/>
      <c r="F5" s="143"/>
      <c r="G5" s="142"/>
      <c r="H5" s="143"/>
      <c r="I5" s="142"/>
      <c r="J5" s="143"/>
      <c r="K5" s="142"/>
      <c r="L5" s="143"/>
      <c r="M5" s="146"/>
      <c r="N5" s="147"/>
    </row>
    <row r="6" spans="1:14" ht="12.75" customHeight="1">
      <c r="A6" s="160"/>
      <c r="B6" s="161"/>
      <c r="C6" s="142"/>
      <c r="D6" s="143"/>
      <c r="E6" s="142"/>
      <c r="F6" s="143"/>
      <c r="G6" s="142"/>
      <c r="H6" s="143"/>
      <c r="I6" s="142"/>
      <c r="J6" s="143"/>
      <c r="K6" s="142"/>
      <c r="L6" s="143"/>
      <c r="M6" s="146"/>
      <c r="N6" s="147"/>
    </row>
    <row r="7" spans="1:14" ht="12.75" customHeight="1">
      <c r="A7" s="160"/>
      <c r="B7" s="161"/>
      <c r="C7" s="142"/>
      <c r="D7" s="143"/>
      <c r="E7" s="142"/>
      <c r="F7" s="143"/>
      <c r="G7" s="142"/>
      <c r="H7" s="143"/>
      <c r="I7" s="142"/>
      <c r="J7" s="143"/>
      <c r="K7" s="142"/>
      <c r="L7" s="143"/>
      <c r="M7" s="146"/>
      <c r="N7" s="147"/>
    </row>
    <row r="8" spans="1:14" ht="12.75" customHeight="1">
      <c r="A8" s="162"/>
      <c r="B8" s="163"/>
      <c r="C8" s="144"/>
      <c r="D8" s="145"/>
      <c r="E8" s="144"/>
      <c r="F8" s="145"/>
      <c r="G8" s="144"/>
      <c r="H8" s="145"/>
      <c r="I8" s="144"/>
      <c r="J8" s="145"/>
      <c r="K8" s="144"/>
      <c r="L8" s="145"/>
      <c r="M8" s="148"/>
      <c r="N8" s="149"/>
    </row>
    <row r="9" spans="1:14" s="32" customFormat="1" ht="17.25" customHeight="1">
      <c r="A9" s="36">
        <f ca="1">OFFSET(INDIRECT(RIGHT(CELL("filename",$A$1),3)&amp;"C"),FLOOR((ROW()-ROW($P$3))/6,1),FLOOR((COLUMN()-COLUMN($A$39))/2,1),1,1)</f>
        <v>4</v>
      </c>
      <c r="B9" s="84">
        <f>IF(ISERROR(VLOOKUP(DATE(Übersicht!$D$3,$P$1,A9),Feiertage!$A$11:$B$26,2,0)),"",VLOOKUP(DATE(Übersicht!$D$3,$P$1,A9),Feiertage!$A$11:$B$26,2,0))</f>
      </c>
      <c r="C9" s="52">
        <f ca="1">OFFSET(INDIRECT(RIGHT(CELL("filename",$A$1),3)&amp;"C"),FLOOR((ROW()-ROW($P$3))/6,1),FLOOR((COLUMN()-COLUMN($A$39))/2,1),1,1)</f>
        <v>5</v>
      </c>
      <c r="D9" s="85">
        <f>IF(ISERROR(VLOOKUP(DATE(Übersicht!$D$3,$P$1,C9),Feiertage!$A$11:$B$26,2,0)),"",VLOOKUP(DATE(Übersicht!$D$3,$P$1,C9),Feiertage!$A$11:$B$26,2,0))</f>
      </c>
      <c r="E9" s="52">
        <f ca="1">OFFSET(INDIRECT(RIGHT(CELL("filename",$A$1),3)&amp;"C"),FLOOR((ROW()-ROW($P$3))/6,1),FLOOR((COLUMN()-COLUMN($A$39))/2,1),1,1)</f>
        <v>6</v>
      </c>
      <c r="F9" s="85">
        <f>IF(ISERROR(VLOOKUP(DATE(Übersicht!$D$3,$P$1,E9),Feiertage!$A$11:$B$26,2,0)),"",VLOOKUP(DATE(Übersicht!$D$3,$P$1,E9),Feiertage!$A$11:$B$26,2,0))</f>
      </c>
      <c r="G9" s="52">
        <f ca="1">OFFSET(INDIRECT(RIGHT(CELL("filename",$A$1),3)&amp;"C"),FLOOR((ROW()-ROW($P$3))/6,1),FLOOR((COLUMN()-COLUMN($A$39))/2,1),1,1)</f>
        <v>7</v>
      </c>
      <c r="H9" s="85">
        <f>IF(ISERROR(VLOOKUP(DATE(Übersicht!$D$3,$P$1,G9),Feiertage!$A$11:$B$26,2,0)),"",VLOOKUP(DATE(Übersicht!$D$3,$P$1,G9),Feiertage!$A$11:$B$26,2,0))</f>
      </c>
      <c r="I9" s="52">
        <f ca="1">OFFSET(INDIRECT(RIGHT(CELL("filename",$A$1),3)&amp;"C"),FLOOR((ROW()-ROW($P$3))/6,1),FLOOR((COLUMN()-COLUMN($A$39))/2,1),1,1)</f>
        <v>8</v>
      </c>
      <c r="J9" s="85">
        <f>IF(ISERROR(VLOOKUP(DATE(Übersicht!$D$3,$P$1,I9),Feiertage!$A$11:$B$26,2,0)),"",VLOOKUP(DATE(Übersicht!$D$3,$P$1,I9),Feiertage!$A$11:$B$26,2,0))</f>
      </c>
      <c r="K9" s="52">
        <f ca="1">OFFSET(INDIRECT(RIGHT(CELL("filename",$A$1),3)&amp;"C"),FLOOR((ROW()-ROW($P$3))/6,1),FLOOR((COLUMN()-COLUMN($A$39))/2,1),1,1)</f>
        <v>9</v>
      </c>
      <c r="L9" s="85">
        <f>IF(ISERROR(VLOOKUP(DATE(Übersicht!$D$3,$P$1,K9),Feiertage!$A$11:$B$26,2,0)),"",VLOOKUP(DATE(Übersicht!$D$3,$P$1,K9),Feiertage!$A$11:$B$26,2,0))</f>
      </c>
      <c r="M9" s="37">
        <f ca="1">OFFSET(INDIRECT(RIGHT(CELL("filename",$A$1),3)&amp;"C"),FLOOR((ROW()-ROW($P$3))/6,1),FLOOR((COLUMN()-COLUMN($A$39))/2,1),1,1)</f>
        <v>10</v>
      </c>
      <c r="N9" s="86">
        <f>IF(ISERROR(VLOOKUP(DATE(Übersicht!$D$3,$P$1,M9),Feiertage!$A$11:$B$26,2,0)),"",VLOOKUP(DATE(Übersicht!$D$3,$P$1,M9),Feiertage!$A$11:$B$26,2,0))</f>
      </c>
    </row>
    <row r="10" spans="1:14" ht="12.75" customHeight="1">
      <c r="A10" s="160"/>
      <c r="B10" s="161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146"/>
      <c r="N10" s="147"/>
    </row>
    <row r="11" spans="1:14" ht="12.75" customHeight="1">
      <c r="A11" s="160"/>
      <c r="B11" s="161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6"/>
      <c r="N11" s="147"/>
    </row>
    <row r="12" spans="1:14" ht="12.75" customHeight="1">
      <c r="A12" s="160"/>
      <c r="B12" s="161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146"/>
      <c r="N12" s="147"/>
    </row>
    <row r="13" spans="1:14" ht="12.75" customHeight="1">
      <c r="A13" s="160"/>
      <c r="B13" s="161"/>
      <c r="C13" s="142"/>
      <c r="D13" s="143"/>
      <c r="E13" s="142"/>
      <c r="F13" s="143"/>
      <c r="G13" s="142"/>
      <c r="H13" s="143"/>
      <c r="I13" s="142"/>
      <c r="J13" s="143"/>
      <c r="K13" s="142"/>
      <c r="L13" s="143"/>
      <c r="M13" s="146"/>
      <c r="N13" s="147"/>
    </row>
    <row r="14" spans="1:14" ht="12.75" customHeight="1">
      <c r="A14" s="162"/>
      <c r="B14" s="163"/>
      <c r="C14" s="144"/>
      <c r="D14" s="145"/>
      <c r="E14" s="144"/>
      <c r="F14" s="145"/>
      <c r="G14" s="144"/>
      <c r="H14" s="145"/>
      <c r="I14" s="144"/>
      <c r="J14" s="145"/>
      <c r="K14" s="144"/>
      <c r="L14" s="145"/>
      <c r="M14" s="148"/>
      <c r="N14" s="149"/>
    </row>
    <row r="15" spans="1:14" s="32" customFormat="1" ht="17.25" customHeight="1">
      <c r="A15" s="36">
        <f ca="1">OFFSET(INDIRECT(RIGHT(CELL("filename",$A$1),3)&amp;"C"),FLOOR((ROW()-ROW($P$3))/6,1),FLOOR((COLUMN()-COLUMN($A$39))/2,1),1,1)</f>
        <v>11</v>
      </c>
      <c r="B15" s="84">
        <f>IF(ISERROR(VLOOKUP(DATE(Übersicht!$D$3,$P$1,A15),Feiertage!$A$11:$B$26,2,0)),"",VLOOKUP(DATE(Übersicht!$D$3,$P$1,A15),Feiertage!$A$11:$B$26,2,0))</f>
      </c>
      <c r="C15" s="52">
        <f ca="1">OFFSET(INDIRECT(RIGHT(CELL("filename",$A$1),3)&amp;"C"),FLOOR((ROW()-ROW($P$3))/6,1),FLOOR((COLUMN()-COLUMN($A$39))/2,1),1,1)</f>
        <v>12</v>
      </c>
      <c r="D15" s="85">
        <f>IF(ISERROR(VLOOKUP(DATE(Übersicht!$D$3,$P$1,C15),Feiertage!$A$11:$B$26,2,0)),"",VLOOKUP(DATE(Übersicht!$D$3,$P$1,C15),Feiertage!$A$11:$B$26,2,0))</f>
      </c>
      <c r="E15" s="52">
        <f ca="1">OFFSET(INDIRECT(RIGHT(CELL("filename",$A$1),3)&amp;"C"),FLOOR((ROW()-ROW($P$3))/6,1),FLOOR((COLUMN()-COLUMN($A$39))/2,1),1,1)</f>
        <v>13</v>
      </c>
      <c r="F15" s="85">
        <f>IF(ISERROR(VLOOKUP(DATE(Übersicht!$D$3,$P$1,E15),Feiertage!$A$11:$B$26,2,0)),"",VLOOKUP(DATE(Übersicht!$D$3,$P$1,E15),Feiertage!$A$11:$B$26,2,0))</f>
      </c>
      <c r="G15" s="52">
        <f ca="1">OFFSET(INDIRECT(RIGHT(CELL("filename",$A$1),3)&amp;"C"),FLOOR((ROW()-ROW($P$3))/6,1),FLOOR((COLUMN()-COLUMN($A$39))/2,1),1,1)</f>
        <v>14</v>
      </c>
      <c r="H15" s="85">
        <f>IF(ISERROR(VLOOKUP(DATE(Übersicht!$D$3,$P$1,G15),Feiertage!$A$11:$B$26,2,0)),"",VLOOKUP(DATE(Übersicht!$D$3,$P$1,G15),Feiertage!$A$11:$B$26,2,0))</f>
      </c>
      <c r="I15" s="52">
        <f ca="1">OFFSET(INDIRECT(RIGHT(CELL("filename",$A$1),3)&amp;"C"),FLOOR((ROW()-ROW($P$3))/6,1),FLOOR((COLUMN()-COLUMN($A$39))/2,1),1,1)</f>
        <v>15</v>
      </c>
      <c r="J15" s="85">
        <f>IF(ISERROR(VLOOKUP(DATE(Übersicht!$D$3,$P$1,I15),Feiertage!$A$11:$B$26,2,0)),"",VLOOKUP(DATE(Übersicht!$D$3,$P$1,I15),Feiertage!$A$11:$B$26,2,0))</f>
      </c>
      <c r="K15" s="52">
        <f ca="1">OFFSET(INDIRECT(RIGHT(CELL("filename",$A$1),3)&amp;"C"),FLOOR((ROW()-ROW($P$3))/6,1),FLOOR((COLUMN()-COLUMN($A$39))/2,1),1,1)</f>
        <v>16</v>
      </c>
      <c r="L15" s="85">
        <f>IF(ISERROR(VLOOKUP(DATE(Übersicht!$D$3,$P$1,K15),Feiertage!$A$11:$B$26,2,0)),"",VLOOKUP(DATE(Übersicht!$D$3,$P$1,K15),Feiertage!$A$11:$B$26,2,0))</f>
      </c>
      <c r="M15" s="37">
        <f ca="1">OFFSET(INDIRECT(RIGHT(CELL("filename",$A$1),3)&amp;"C"),FLOOR((ROW()-ROW($P$3))/6,1),FLOOR((COLUMN()-COLUMN($A$39))/2,1),1,1)</f>
        <v>17</v>
      </c>
      <c r="N15" s="86">
        <f>IF(ISERROR(VLOOKUP(DATE(Übersicht!$D$3,$P$1,M15),Feiertage!$A$11:$B$26,2,0)),"",VLOOKUP(DATE(Übersicht!$D$3,$P$1,M15),Feiertage!$A$11:$B$26,2,0))</f>
      </c>
    </row>
    <row r="16" spans="1:14" ht="12.75" customHeight="1">
      <c r="A16" s="160"/>
      <c r="B16" s="161"/>
      <c r="C16" s="142"/>
      <c r="D16" s="143"/>
      <c r="E16" s="142"/>
      <c r="F16" s="143"/>
      <c r="G16" s="142"/>
      <c r="H16" s="143"/>
      <c r="I16" s="142"/>
      <c r="J16" s="143"/>
      <c r="K16" s="142"/>
      <c r="L16" s="143"/>
      <c r="M16" s="146"/>
      <c r="N16" s="147"/>
    </row>
    <row r="17" spans="1:14" ht="12.75" customHeight="1">
      <c r="A17" s="160"/>
      <c r="B17" s="161"/>
      <c r="C17" s="142"/>
      <c r="D17" s="143"/>
      <c r="E17" s="142"/>
      <c r="F17" s="143"/>
      <c r="G17" s="142"/>
      <c r="H17" s="143"/>
      <c r="I17" s="142"/>
      <c r="J17" s="143"/>
      <c r="K17" s="142"/>
      <c r="L17" s="143"/>
      <c r="M17" s="146"/>
      <c r="N17" s="147"/>
    </row>
    <row r="18" spans="1:14" ht="12.75" customHeight="1">
      <c r="A18" s="160"/>
      <c r="B18" s="161"/>
      <c r="C18" s="142"/>
      <c r="D18" s="143"/>
      <c r="E18" s="142"/>
      <c r="F18" s="143"/>
      <c r="G18" s="142"/>
      <c r="H18" s="143"/>
      <c r="I18" s="142"/>
      <c r="J18" s="143"/>
      <c r="K18" s="142"/>
      <c r="L18" s="143"/>
      <c r="M18" s="146"/>
      <c r="N18" s="147"/>
    </row>
    <row r="19" spans="1:14" ht="12.75" customHeight="1">
      <c r="A19" s="160"/>
      <c r="B19" s="161"/>
      <c r="C19" s="142"/>
      <c r="D19" s="143"/>
      <c r="E19" s="142"/>
      <c r="F19" s="143"/>
      <c r="G19" s="142"/>
      <c r="H19" s="143"/>
      <c r="I19" s="142"/>
      <c r="J19" s="143"/>
      <c r="K19" s="142"/>
      <c r="L19" s="143"/>
      <c r="M19" s="146"/>
      <c r="N19" s="147"/>
    </row>
    <row r="20" spans="1:14" ht="12.75" customHeight="1">
      <c r="A20" s="162"/>
      <c r="B20" s="163"/>
      <c r="C20" s="144"/>
      <c r="D20" s="145"/>
      <c r="E20" s="144"/>
      <c r="F20" s="145"/>
      <c r="G20" s="144"/>
      <c r="H20" s="145"/>
      <c r="I20" s="144"/>
      <c r="J20" s="145"/>
      <c r="K20" s="144"/>
      <c r="L20" s="145"/>
      <c r="M20" s="148"/>
      <c r="N20" s="149"/>
    </row>
    <row r="21" spans="1:14" s="32" customFormat="1" ht="17.25" customHeight="1">
      <c r="A21" s="36">
        <f ca="1">OFFSET(INDIRECT(RIGHT(CELL("filename",$A$1),3)&amp;"C"),FLOOR((ROW()-ROW($P$3))/6,1),FLOOR((COLUMN()-COLUMN($A$39))/2,1),1,1)</f>
        <v>18</v>
      </c>
      <c r="B21" s="84">
        <f>IF(ISERROR(VLOOKUP(DATE(Übersicht!$D$3,$P$1,A21),Feiertage!$A$11:$B$26,2,0)),"",VLOOKUP(DATE(Übersicht!$D$3,$P$1,A21),Feiertage!$A$11:$B$26,2,0))</f>
      </c>
      <c r="C21" s="52">
        <f ca="1">OFFSET(INDIRECT(RIGHT(CELL("filename",$A$1),3)&amp;"C"),FLOOR((ROW()-ROW($P$3))/6,1),FLOOR((COLUMN()-COLUMN($A$39))/2,1),1,1)</f>
        <v>19</v>
      </c>
      <c r="D21" s="85">
        <f>IF(ISERROR(VLOOKUP(DATE(Übersicht!$D$3,$P$1,C21),Feiertage!$A$11:$B$26,2,0)),"",VLOOKUP(DATE(Übersicht!$D$3,$P$1,C21),Feiertage!$A$11:$B$26,2,0))</f>
      </c>
      <c r="E21" s="52">
        <f ca="1">OFFSET(INDIRECT(RIGHT(CELL("filename",$A$1),3)&amp;"C"),FLOOR((ROW()-ROW($P$3))/6,1),FLOOR((COLUMN()-COLUMN($A$39))/2,1),1,1)</f>
        <v>20</v>
      </c>
      <c r="F21" s="85">
        <f>IF(ISERROR(VLOOKUP(DATE(Übersicht!$D$3,$P$1,E21),Feiertage!$A$11:$B$26,2,0)),"",VLOOKUP(DATE(Übersicht!$D$3,$P$1,E21),Feiertage!$A$11:$B$26,2,0))</f>
      </c>
      <c r="G21" s="52">
        <f ca="1">OFFSET(INDIRECT(RIGHT(CELL("filename",$A$1),3)&amp;"C"),FLOOR((ROW()-ROW($P$3))/6,1),FLOOR((COLUMN()-COLUMN($A$39))/2,1),1,1)</f>
        <v>21</v>
      </c>
      <c r="H21" s="85">
        <f>IF(ISERROR(VLOOKUP(DATE(Übersicht!$D$3,$P$1,G21),Feiertage!$A$11:$B$26,2,0)),"",VLOOKUP(DATE(Übersicht!$D$3,$P$1,G21),Feiertage!$A$11:$B$26,2,0))</f>
      </c>
      <c r="I21" s="52">
        <f ca="1">OFFSET(INDIRECT(RIGHT(CELL("filename",$A$1),3)&amp;"C"),FLOOR((ROW()-ROW($P$3))/6,1),FLOOR((COLUMN()-COLUMN($A$39))/2,1),1,1)</f>
        <v>22</v>
      </c>
      <c r="J21" s="85">
        <f>IF(ISERROR(VLOOKUP(DATE(Übersicht!$D$3,$P$1,I21),Feiertage!$A$11:$B$26,2,0)),"",VLOOKUP(DATE(Übersicht!$D$3,$P$1,I21),Feiertage!$A$11:$B$26,2,0))</f>
      </c>
      <c r="K21" s="52">
        <f ca="1">OFFSET(INDIRECT(RIGHT(CELL("filename",$A$1),3)&amp;"C"),FLOOR((ROW()-ROW($P$3))/6,1),FLOOR((COLUMN()-COLUMN($A$39))/2,1),1,1)</f>
        <v>23</v>
      </c>
      <c r="L21" s="85">
        <f>IF(ISERROR(VLOOKUP(DATE(Übersicht!$D$3,$P$1,K21),Feiertage!$A$11:$B$26,2,0)),"",VLOOKUP(DATE(Übersicht!$D$3,$P$1,K21),Feiertage!$A$11:$B$26,2,0))</f>
      </c>
      <c r="M21" s="37">
        <f ca="1">OFFSET(INDIRECT(RIGHT(CELL("filename",$A$1),3)&amp;"C"),FLOOR((ROW()-ROW($P$3))/6,1),FLOOR((COLUMN()-COLUMN($A$39))/2,1),1,1)</f>
        <v>24</v>
      </c>
      <c r="N21" s="86">
        <f>IF(ISERROR(VLOOKUP(DATE(Übersicht!$D$3,$P$1,M21),Feiertage!$A$11:$B$26,2,0)),"",VLOOKUP(DATE(Übersicht!$D$3,$P$1,M21),Feiertage!$A$11:$B$26,2,0))</f>
      </c>
    </row>
    <row r="22" spans="1:14" ht="12.75" customHeight="1">
      <c r="A22" s="160"/>
      <c r="B22" s="161"/>
      <c r="C22" s="142"/>
      <c r="D22" s="143"/>
      <c r="E22" s="142"/>
      <c r="F22" s="143"/>
      <c r="G22" s="142"/>
      <c r="H22" s="143"/>
      <c r="I22" s="142"/>
      <c r="J22" s="143"/>
      <c r="K22" s="142"/>
      <c r="L22" s="143"/>
      <c r="M22" s="146"/>
      <c r="N22" s="147"/>
    </row>
    <row r="23" spans="1:14" ht="12.75" customHeight="1">
      <c r="A23" s="160"/>
      <c r="B23" s="161"/>
      <c r="C23" s="142"/>
      <c r="D23" s="143"/>
      <c r="E23" s="142"/>
      <c r="F23" s="143"/>
      <c r="G23" s="142"/>
      <c r="H23" s="143"/>
      <c r="I23" s="142"/>
      <c r="J23" s="143"/>
      <c r="K23" s="142"/>
      <c r="L23" s="143"/>
      <c r="M23" s="146"/>
      <c r="N23" s="147"/>
    </row>
    <row r="24" spans="1:14" ht="12.75" customHeight="1">
      <c r="A24" s="160"/>
      <c r="B24" s="161"/>
      <c r="C24" s="142"/>
      <c r="D24" s="143"/>
      <c r="E24" s="142"/>
      <c r="F24" s="143"/>
      <c r="G24" s="142"/>
      <c r="H24" s="143"/>
      <c r="I24" s="142"/>
      <c r="J24" s="143"/>
      <c r="K24" s="142"/>
      <c r="L24" s="143"/>
      <c r="M24" s="146"/>
      <c r="N24" s="147"/>
    </row>
    <row r="25" spans="1:14" ht="12.75" customHeight="1">
      <c r="A25" s="160"/>
      <c r="B25" s="161"/>
      <c r="C25" s="142"/>
      <c r="D25" s="143"/>
      <c r="E25" s="142"/>
      <c r="F25" s="143"/>
      <c r="G25" s="142"/>
      <c r="H25" s="143"/>
      <c r="I25" s="142"/>
      <c r="J25" s="143"/>
      <c r="K25" s="142"/>
      <c r="L25" s="143"/>
      <c r="M25" s="146"/>
      <c r="N25" s="147"/>
    </row>
    <row r="26" spans="1:14" ht="12.75" customHeight="1">
      <c r="A26" s="162"/>
      <c r="B26" s="163"/>
      <c r="C26" s="144"/>
      <c r="D26" s="145"/>
      <c r="E26" s="144"/>
      <c r="F26" s="145"/>
      <c r="G26" s="144"/>
      <c r="H26" s="145"/>
      <c r="I26" s="144"/>
      <c r="J26" s="145"/>
      <c r="K26" s="144"/>
      <c r="L26" s="145"/>
      <c r="M26" s="148"/>
      <c r="N26" s="149"/>
    </row>
    <row r="27" spans="1:14" s="32" customFormat="1" ht="17.25" customHeight="1">
      <c r="A27" s="36">
        <f ca="1">OFFSET(INDIRECT(RIGHT(CELL("filename",$A$1),3)&amp;"C"),FLOOR((ROW()-ROW($P$3))/6,1),FLOOR((COLUMN()-COLUMN($A$39))/2,1),1,1)</f>
        <v>25</v>
      </c>
      <c r="B27" s="84">
        <f>IF(ISERROR(VLOOKUP(DATE(Übersicht!$D$3,$P$1,A27),Feiertage!$A$11:$B$26,2,0)),"",VLOOKUP(DATE(Übersicht!$D$3,$P$1,A27),Feiertage!$A$11:$B$26,2,0))</f>
      </c>
      <c r="C27" s="52">
        <f ca="1">OFFSET(INDIRECT(RIGHT(CELL("filename",$A$1),3)&amp;"C"),FLOOR((ROW()-ROW($P$3))/6,1),FLOOR((COLUMN()-COLUMN($A$39))/2,1),1,1)</f>
        <v>26</v>
      </c>
      <c r="D27" s="85">
        <f>IF(ISERROR(VLOOKUP(DATE(Übersicht!$D$3,$P$1,C27),Feiertage!$A$11:$B$26,2,0)),"",VLOOKUP(DATE(Übersicht!$D$3,$P$1,C27),Feiertage!$A$11:$B$26,2,0))</f>
      </c>
      <c r="E27" s="52">
        <f ca="1">OFFSET(INDIRECT(RIGHT(CELL("filename",$A$1),3)&amp;"C"),FLOOR((ROW()-ROW($P$3))/6,1),FLOOR((COLUMN()-COLUMN($A$39))/2,1),1,1)</f>
        <v>27</v>
      </c>
      <c r="F27" s="85">
        <f>IF(ISERROR(VLOOKUP(DATE(Übersicht!$D$3,$P$1,E27),Feiertage!$A$11:$B$26,2,0)),"",VLOOKUP(DATE(Übersicht!$D$3,$P$1,E27),Feiertage!$A$11:$B$26,2,0))</f>
      </c>
      <c r="G27" s="52">
        <f ca="1">OFFSET(INDIRECT(RIGHT(CELL("filename",$A$1),3)&amp;"C"),FLOOR((ROW()-ROW($P$3))/6,1),FLOOR((COLUMN()-COLUMN($A$39))/2,1),1,1)</f>
        <v>28</v>
      </c>
      <c r="H27" s="85">
        <f>IF(ISERROR(VLOOKUP(DATE(Übersicht!$D$3,$P$1,G27),Feiertage!$A$11:$B$26,2,0)),"",VLOOKUP(DATE(Übersicht!$D$3,$P$1,G27),Feiertage!$A$11:$B$26,2,0))</f>
      </c>
      <c r="I27" s="52">
        <f ca="1">OFFSET(INDIRECT(RIGHT(CELL("filename",$A$1),3)&amp;"C"),FLOOR((ROW()-ROW($P$3))/6,1),FLOOR((COLUMN()-COLUMN($A$39))/2,1),1,1)</f>
        <v>29</v>
      </c>
      <c r="J27" s="85">
        <f>IF(ISERROR(VLOOKUP(DATE(Übersicht!$D$3,$P$1,I27),Feiertage!$A$11:$B$26,2,0)),"",VLOOKUP(DATE(Übersicht!$D$3,$P$1,I27),Feiertage!$A$11:$B$26,2,0))</f>
      </c>
      <c r="K27" s="52">
        <f ca="1">OFFSET(INDIRECT(RIGHT(CELL("filename",$A$1),3)&amp;"C"),FLOOR((ROW()-ROW($P$3))/6,1),FLOOR((COLUMN()-COLUMN($A$39))/2,1),1,1)</f>
        <v>30</v>
      </c>
      <c r="L27" s="85">
        <f>IF(ISERROR(VLOOKUP(DATE(Übersicht!$D$3,$P$1,K27),Feiertage!$A$11:$B$26,2,0)),"",VLOOKUP(DATE(Übersicht!$D$3,$P$1,K27),Feiertage!$A$11:$B$26,2,0))</f>
      </c>
      <c r="M27" s="37">
        <f ca="1">OFFSET(INDIRECT(RIGHT(CELL("filename",$A$1),3)&amp;"C"),FLOOR((ROW()-ROW($P$3))/6,1),FLOOR((COLUMN()-COLUMN($A$39))/2,1),1,1)</f>
      </c>
      <c r="N27" s="86">
        <f>IF(ISERROR(VLOOKUP(DATE(Übersicht!$D$3,$P$1,M27),Feiertage!$A$11:$B$26,2,0)),"",VLOOKUP(DATE(Übersicht!$D$3,$P$1,M27),Feiertage!$A$11:$B$26,2,0))</f>
      </c>
    </row>
    <row r="28" spans="1:14" ht="12.75" customHeight="1">
      <c r="A28" s="160"/>
      <c r="B28" s="161"/>
      <c r="C28" s="142"/>
      <c r="D28" s="143"/>
      <c r="E28" s="142"/>
      <c r="F28" s="143"/>
      <c r="G28" s="142"/>
      <c r="H28" s="143"/>
      <c r="I28" s="142"/>
      <c r="J28" s="143"/>
      <c r="K28" s="142"/>
      <c r="L28" s="143"/>
      <c r="M28" s="146"/>
      <c r="N28" s="147"/>
    </row>
    <row r="29" spans="1:14" ht="12.75" customHeight="1">
      <c r="A29" s="160"/>
      <c r="B29" s="161"/>
      <c r="C29" s="142"/>
      <c r="D29" s="143"/>
      <c r="E29" s="142"/>
      <c r="F29" s="143"/>
      <c r="G29" s="142"/>
      <c r="H29" s="143"/>
      <c r="I29" s="142"/>
      <c r="J29" s="143"/>
      <c r="K29" s="142"/>
      <c r="L29" s="143"/>
      <c r="M29" s="146"/>
      <c r="N29" s="147"/>
    </row>
    <row r="30" spans="1:14" ht="12.75" customHeight="1">
      <c r="A30" s="160"/>
      <c r="B30" s="161"/>
      <c r="C30" s="142"/>
      <c r="D30" s="143"/>
      <c r="E30" s="142"/>
      <c r="F30" s="143"/>
      <c r="G30" s="142"/>
      <c r="H30" s="143"/>
      <c r="I30" s="142"/>
      <c r="J30" s="143"/>
      <c r="K30" s="142"/>
      <c r="L30" s="143"/>
      <c r="M30" s="146"/>
      <c r="N30" s="147"/>
    </row>
    <row r="31" spans="1:14" ht="12.75" customHeight="1">
      <c r="A31" s="160"/>
      <c r="B31" s="161"/>
      <c r="C31" s="142"/>
      <c r="D31" s="143"/>
      <c r="E31" s="142"/>
      <c r="F31" s="143"/>
      <c r="G31" s="142"/>
      <c r="H31" s="143"/>
      <c r="I31" s="142"/>
      <c r="J31" s="143"/>
      <c r="K31" s="142"/>
      <c r="L31" s="143"/>
      <c r="M31" s="146"/>
      <c r="N31" s="147"/>
    </row>
    <row r="32" spans="1:14" ht="12.75" customHeight="1">
      <c r="A32" s="162"/>
      <c r="B32" s="163"/>
      <c r="C32" s="144"/>
      <c r="D32" s="145"/>
      <c r="E32" s="144"/>
      <c r="F32" s="145"/>
      <c r="G32" s="144"/>
      <c r="H32" s="145"/>
      <c r="I32" s="144"/>
      <c r="J32" s="145"/>
      <c r="K32" s="144"/>
      <c r="L32" s="145"/>
      <c r="M32" s="148"/>
      <c r="N32" s="149"/>
    </row>
    <row r="33" spans="1:14" s="32" customFormat="1" ht="17.25" customHeight="1">
      <c r="A33" s="29">
        <f ca="1">OFFSET(INDIRECT(RIGHT(CELL("filename",$A$1),3)&amp;"C"),FLOOR((ROW()-ROW($P$3))/6,1),FLOOR((COLUMN()-COLUMN($A$39))/2,1),1,1)</f>
      </c>
      <c r="B33" s="87">
        <f>IF(ISERROR(VLOOKUP(DATE(Übersicht!$D$3,$P$1,A33),Feiertage!$A$11:$B$26,2,0)),"",VLOOKUP(DATE(Übersicht!$D$3,$P$1,A33),Feiertage!$A$11:$B$26,2,0))</f>
      </c>
      <c r="C33" s="52">
        <f ca="1">OFFSET(INDIRECT(RIGHT(CELL("filename",$A$1),3)&amp;"C"),FLOOR((ROW()-ROW($P$3))/6,1),FLOOR((COLUMN()-COLUMN($A$39))/2,1),1,1)</f>
      </c>
      <c r="D33" s="85">
        <f>IF(ISERROR(VLOOKUP(DATE(Übersicht!$D$3,$P$1,C33),Feiertage!$A$11:$B$26,2,0)),"",VLOOKUP(DATE(Übersicht!$D$3,$P$1,C33),Feiertage!$A$11:$B$26,2,0))</f>
      </c>
      <c r="E33" s="52">
        <f ca="1">OFFSET(INDIRECT(RIGHT(CELL("filename",$A$1),3)&amp;"C"),FLOOR((ROW()-ROW($P$3))/6,1),FLOOR((COLUMN()-COLUMN($A$39))/2,1),1,1)</f>
      </c>
      <c r="F33" s="85">
        <f>IF(ISERROR(VLOOKUP(DATE(Übersicht!$D$3,$P$1,E33),Feiertage!$A$11:$B$26,2,0)),"",VLOOKUP(DATE(Übersicht!$D$3,$P$1,E33),Feiertage!$A$11:$B$26,2,0))</f>
      </c>
      <c r="G33" s="30">
        <f>Übersicht!E12</f>
      </c>
      <c r="H33" s="31"/>
      <c r="I33" s="30">
        <f>Übersicht!F12</f>
      </c>
      <c r="J33" s="31"/>
      <c r="K33" s="133" t="s">
        <v>28</v>
      </c>
      <c r="L33" s="134"/>
      <c r="M33" s="134"/>
      <c r="N33" s="135"/>
    </row>
    <row r="34" spans="1:14" ht="12.75" customHeight="1">
      <c r="A34" s="160"/>
      <c r="B34" s="161"/>
      <c r="C34" s="142"/>
      <c r="D34" s="143"/>
      <c r="E34" s="142"/>
      <c r="F34" s="143"/>
      <c r="G34" s="110"/>
      <c r="H34" s="34"/>
      <c r="I34" s="33"/>
      <c r="J34" s="34"/>
      <c r="K34" s="129"/>
      <c r="L34" s="130"/>
      <c r="M34" s="130"/>
      <c r="N34" s="131"/>
    </row>
    <row r="35" spans="1:14" ht="12.75" customHeight="1">
      <c r="A35" s="160"/>
      <c r="B35" s="161"/>
      <c r="C35" s="142"/>
      <c r="D35" s="143"/>
      <c r="E35" s="142"/>
      <c r="F35" s="143"/>
      <c r="G35" s="110"/>
      <c r="H35" s="34"/>
      <c r="I35" s="33"/>
      <c r="J35" s="34"/>
      <c r="K35" s="129"/>
      <c r="L35" s="130"/>
      <c r="M35" s="130"/>
      <c r="N35" s="131"/>
    </row>
    <row r="36" spans="1:14" ht="12.75" customHeight="1">
      <c r="A36" s="160"/>
      <c r="B36" s="161"/>
      <c r="C36" s="142"/>
      <c r="D36" s="143"/>
      <c r="E36" s="142"/>
      <c r="F36" s="143"/>
      <c r="G36" s="110"/>
      <c r="H36" s="34"/>
      <c r="I36" s="33"/>
      <c r="J36" s="34"/>
      <c r="K36" s="129"/>
      <c r="L36" s="130"/>
      <c r="M36" s="130"/>
      <c r="N36" s="131"/>
    </row>
    <row r="37" spans="1:14" ht="12.75" customHeight="1">
      <c r="A37" s="160"/>
      <c r="B37" s="161"/>
      <c r="C37" s="142"/>
      <c r="D37" s="143"/>
      <c r="E37" s="142"/>
      <c r="F37" s="143"/>
      <c r="G37" s="110"/>
      <c r="H37" s="34"/>
      <c r="I37" s="33"/>
      <c r="J37" s="34"/>
      <c r="K37" s="129"/>
      <c r="L37" s="130"/>
      <c r="M37" s="130"/>
      <c r="N37" s="131"/>
    </row>
    <row r="38" spans="1:14" ht="12.75" customHeight="1">
      <c r="A38" s="164"/>
      <c r="B38" s="165"/>
      <c r="C38" s="154"/>
      <c r="D38" s="155"/>
      <c r="E38" s="154"/>
      <c r="F38" s="155"/>
      <c r="G38" s="111"/>
      <c r="H38" s="39"/>
      <c r="I38" s="38"/>
      <c r="J38" s="39"/>
      <c r="K38" s="136"/>
      <c r="L38" s="137"/>
      <c r="M38" s="137"/>
      <c r="N38" s="138"/>
    </row>
  </sheetData>
  <sheetProtection sheet="1" objects="1" scenarios="1" selectLockedCells="1"/>
  <mergeCells count="52">
    <mergeCell ref="A28:B32"/>
    <mergeCell ref="A34:B38"/>
    <mergeCell ref="A4:B8"/>
    <mergeCell ref="A10:B14"/>
    <mergeCell ref="A16:B20"/>
    <mergeCell ref="A22:B26"/>
    <mergeCell ref="C34:D38"/>
    <mergeCell ref="E34:F38"/>
    <mergeCell ref="K37:N37"/>
    <mergeCell ref="C28:D32"/>
    <mergeCell ref="E28:F32"/>
    <mergeCell ref="G28:H32"/>
    <mergeCell ref="I28:J32"/>
    <mergeCell ref="K34:N34"/>
    <mergeCell ref="K38:N38"/>
    <mergeCell ref="K28:L32"/>
    <mergeCell ref="G22:H26"/>
    <mergeCell ref="I22:J26"/>
    <mergeCell ref="G16:H20"/>
    <mergeCell ref="I16:J20"/>
    <mergeCell ref="C16:D20"/>
    <mergeCell ref="E16:F20"/>
    <mergeCell ref="C22:D26"/>
    <mergeCell ref="E22:F26"/>
    <mergeCell ref="C10:D14"/>
    <mergeCell ref="E10:F14"/>
    <mergeCell ref="G10:H14"/>
    <mergeCell ref="I10:J14"/>
    <mergeCell ref="K4:L8"/>
    <mergeCell ref="M4:N8"/>
    <mergeCell ref="K10:L14"/>
    <mergeCell ref="M10:N14"/>
    <mergeCell ref="A1:N1"/>
    <mergeCell ref="K33:N33"/>
    <mergeCell ref="A2:B2"/>
    <mergeCell ref="C2:D2"/>
    <mergeCell ref="E2:F2"/>
    <mergeCell ref="G2:H2"/>
    <mergeCell ref="C4:D8"/>
    <mergeCell ref="I2:J2"/>
    <mergeCell ref="K2:L2"/>
    <mergeCell ref="M2:N2"/>
    <mergeCell ref="E4:F8"/>
    <mergeCell ref="M28:N32"/>
    <mergeCell ref="K35:N35"/>
    <mergeCell ref="K36:N36"/>
    <mergeCell ref="K22:L26"/>
    <mergeCell ref="M22:N26"/>
    <mergeCell ref="G4:H8"/>
    <mergeCell ref="I4:J8"/>
    <mergeCell ref="K16:L20"/>
    <mergeCell ref="M16:N20"/>
  </mergeCells>
  <conditionalFormatting sqref="N3 M3:M4 M9:N9 M10 M15:N15 M16 M21:N21 M22 M27:N27 M28 B3 A3:A4 A9:B9 A10 A15:B15 A16 A21:B21 A22 A27:B27 A28 A33:B33 A34">
    <cfRule type="expression" priority="1" dxfId="9" stopIfTrue="1">
      <formula>color="Orange"</formula>
    </cfRule>
    <cfRule type="expression" priority="2" dxfId="7" stopIfTrue="1">
      <formula>color="Blau"</formula>
    </cfRule>
    <cfRule type="expression" priority="3" dxfId="10" stopIfTrue="1">
      <formula>color="Grau"</formula>
    </cfRule>
  </conditionalFormatting>
  <conditionalFormatting sqref="G3 I3 E3 C3 K3 C9 E9 G9 I9 K9 C15 E15 G15 I15 K15 C21 E21 G21 I21 K21 C27 E27 G27 I27 K27 C33 E33">
    <cfRule type="expression" priority="4" dxfId="9" stopIfTrue="1">
      <formula>AND(C3="",color="Orange")</formula>
    </cfRule>
    <cfRule type="expression" priority="5" dxfId="7" stopIfTrue="1">
      <formula>AND(C3="",color="Blau")</formula>
    </cfRule>
    <cfRule type="expression" priority="6" dxfId="8" stopIfTrue="1">
      <formula>AND(C3="",color="Grau")</formula>
    </cfRule>
  </conditionalFormatting>
  <conditionalFormatting sqref="D3 F3 H3 J3 L3 D9 F9 H9 J9 L9 D15 F15 H15 J15 L15 D21 F21 H21 J21 L21 D27 F27 H27 J27 L27 D33 F33">
    <cfRule type="expression" priority="7" dxfId="9" stopIfTrue="1">
      <formula>AND(C3="",color="Orange")</formula>
    </cfRule>
    <cfRule type="expression" priority="8" dxfId="7" stopIfTrue="1">
      <formula>AND(C3="",color="Blau")</formula>
    </cfRule>
    <cfRule type="expression" priority="9" dxfId="8" stopIfTrue="1">
      <formula>AND(C3="",color="Grau")</formula>
    </cfRule>
  </conditionalFormatting>
  <conditionalFormatting sqref="C4:L8 C10:L14 C16:L20 C22:L26 C28:L32 C34:F38">
    <cfRule type="expression" priority="10" dxfId="9" stopIfTrue="1">
      <formula>AND(C3="",color="Orange")</formula>
    </cfRule>
    <cfRule type="expression" priority="11" dxfId="7" stopIfTrue="1">
      <formula>AND(C3="",color="Blau")</formula>
    </cfRule>
    <cfRule type="expression" priority="12" dxfId="8" stopIfTrue="1">
      <formula>AND(C3="",color="Grau")</formula>
    </cfRule>
  </conditionalFormatting>
  <conditionalFormatting sqref="A2:N2">
    <cfRule type="expression" priority="13" dxfId="3" stopIfTrue="1">
      <formula>color="Orange"</formula>
    </cfRule>
    <cfRule type="expression" priority="14" dxfId="4" stopIfTrue="1">
      <formula>color="Blau"</formula>
    </cfRule>
    <cfRule type="expression" priority="15" dxfId="5" stopIfTrue="1">
      <formula>color="Grau"</formula>
    </cfRule>
  </conditionalFormatting>
  <printOptions horizontalCentered="1" vertic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r:id="rId2"/>
  <ignoredErrors>
    <ignoredError sqref="B9:B38 B3 L35:N38 L3:N33 C15:C38 C3:C9 D15:D38 D3:D9 E3:J38 K3:K33 K35:K38" 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P38"/>
  <sheetViews>
    <sheetView showGridLines="0" showZeros="0" workbookViewId="0" topLeftCell="A1">
      <selection activeCell="I4" sqref="I4:J8"/>
    </sheetView>
  </sheetViews>
  <sheetFormatPr defaultColWidth="11.00390625" defaultRowHeight="12.75"/>
  <cols>
    <col min="1" max="1" width="3.625" style="40" customWidth="1"/>
    <col min="2" max="2" width="12.00390625" style="27" customWidth="1"/>
    <col min="3" max="3" width="3.625" style="40" customWidth="1"/>
    <col min="4" max="4" width="12.00390625" style="27" customWidth="1"/>
    <col min="5" max="5" width="3.625" style="40" customWidth="1"/>
    <col min="6" max="6" width="12.00390625" style="27" customWidth="1"/>
    <col min="7" max="7" width="3.625" style="40" customWidth="1"/>
    <col min="8" max="8" width="12.00390625" style="27" customWidth="1"/>
    <col min="9" max="9" width="3.625" style="40" customWidth="1"/>
    <col min="10" max="10" width="12.00390625" style="27" customWidth="1"/>
    <col min="11" max="11" width="3.625" style="40" customWidth="1"/>
    <col min="12" max="12" width="12.00390625" style="27" customWidth="1"/>
    <col min="13" max="13" width="3.625" style="40" customWidth="1"/>
    <col min="14" max="14" width="12.00390625" style="27" customWidth="1"/>
    <col min="15" max="16384" width="9.00390625" style="35" customWidth="1"/>
  </cols>
  <sheetData>
    <row r="1" spans="1:16" s="27" customFormat="1" ht="45.75" customHeight="1">
      <c r="A1" s="132" t="str">
        <f>"Dezember "&amp;Übersicht!$D$3</f>
        <v>Dezember 2012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93">
        <v>12</v>
      </c>
    </row>
    <row r="2" spans="1:14" s="28" customFormat="1" ht="19.5" customHeight="1">
      <c r="A2" s="139" t="s">
        <v>21</v>
      </c>
      <c r="B2" s="139"/>
      <c r="C2" s="139" t="s">
        <v>22</v>
      </c>
      <c r="D2" s="139"/>
      <c r="E2" s="139" t="s">
        <v>23</v>
      </c>
      <c r="F2" s="139"/>
      <c r="G2" s="139" t="s">
        <v>24</v>
      </c>
      <c r="H2" s="139"/>
      <c r="I2" s="139" t="s">
        <v>25</v>
      </c>
      <c r="J2" s="139"/>
      <c r="K2" s="139" t="s">
        <v>26</v>
      </c>
      <c r="L2" s="139"/>
      <c r="M2" s="139" t="s">
        <v>27</v>
      </c>
      <c r="N2" s="140"/>
    </row>
    <row r="3" spans="1:14" s="32" customFormat="1" ht="17.25" customHeight="1">
      <c r="A3" s="36">
        <f ca="1">OFFSET(INDIRECT(RIGHT(CELL("filename",$A$1),3)&amp;"C"),FLOOR((ROW()-ROW($P$3))/6,1),FLOOR((COLUMN()-COLUMN($A$39))/2,1),1,1)</f>
      </c>
      <c r="B3" s="84">
        <f>IF(ISERROR(VLOOKUP(DATE(Übersicht!$D$3,$P$1,A3),Feiertage!$A$11:$B$26,2,0)),"",VLOOKUP(DATE(Übersicht!$D$3,$P$1,A3),Feiertage!$A$11:$B$26,2,0))</f>
      </c>
      <c r="C3" s="52">
        <f ca="1">OFFSET(INDIRECT(RIGHT(CELL("filename",$A$1),3)&amp;"C"),FLOOR((ROW()-ROW($P$3))/6,1),FLOOR((COLUMN()-COLUMN($A$39))/2,1),1,1)</f>
      </c>
      <c r="D3" s="85">
        <f>IF(ISERROR(VLOOKUP(DATE(Übersicht!$D$3,$P$1,C3),Feiertage!$A$11:$B$26,2,0)),"",VLOOKUP(DATE(Übersicht!$D$3,$P$1,C3),Feiertage!$A$11:$B$26,2,0))</f>
      </c>
      <c r="E3" s="52">
        <f ca="1">OFFSET(INDIRECT(RIGHT(CELL("filename",$A$1),3)&amp;"C"),FLOOR((ROW()-ROW($P$3))/6,1),FLOOR((COLUMN()-COLUMN($A$39))/2,1),1,1)</f>
      </c>
      <c r="F3" s="85">
        <f>IF(ISERROR(VLOOKUP(DATE(Übersicht!$D$3,$P$1,E3),Feiertage!$A$11:$B$26,2,0)),"",VLOOKUP(DATE(Übersicht!$D$3,$P$1,E3),Feiertage!$A$11:$B$26,2,0))</f>
      </c>
      <c r="G3" s="52">
        <f ca="1">OFFSET(INDIRECT(RIGHT(CELL("filename",$A$1),3)&amp;"C"),FLOOR((ROW()-ROW($P$3))/6,1),FLOOR((COLUMN()-COLUMN($A$39))/2,1),1,1)</f>
      </c>
      <c r="H3" s="85">
        <f>IF(ISERROR(VLOOKUP(DATE(Übersicht!$D$3,$P$1,G3),Feiertage!$A$11:$B$26,2,0)),"",VLOOKUP(DATE(Übersicht!$D$3,$P$1,G3),Feiertage!$A$11:$B$26,2,0))</f>
      </c>
      <c r="I3" s="52">
        <f ca="1">OFFSET(INDIRECT(RIGHT(CELL("filename",$A$1),3)&amp;"C"),FLOOR((ROW()-ROW($P$3))/6,1),FLOOR((COLUMN()-COLUMN($A$39))/2,1),1,1)</f>
      </c>
      <c r="J3" s="85">
        <f>IF(ISERROR(VLOOKUP(DATE(Übersicht!$D$3,$P$1,I3),Feiertage!$A$11:$B$26,2,0)),"",VLOOKUP(DATE(Übersicht!$D$3,$P$1,I3),Feiertage!$A$11:$B$26,2,0))</f>
      </c>
      <c r="K3" s="52">
        <f ca="1">OFFSET(INDIRECT(RIGHT(CELL("filename",$A$1),3)&amp;"C"),FLOOR((ROW()-ROW($P$3))/6,1),FLOOR((COLUMN()-COLUMN($A$39))/2,1),1,1)</f>
      </c>
      <c r="L3" s="85">
        <f>IF(ISERROR(VLOOKUP(DATE(Übersicht!$D$3,$P$1,K3),Feiertage!$A$11:$B$26,2,0)),"",VLOOKUP(DATE(Übersicht!$D$3,$P$1,K3),Feiertage!$A$11:$B$26,2,0))</f>
      </c>
      <c r="M3" s="51">
        <f ca="1">OFFSET(INDIRECT(RIGHT(CELL("filename",$A$1),3)&amp;"C"),FLOOR((ROW()-ROW($P$3))/6,1),FLOOR((COLUMN()-COLUMN($A$39))/2,1),1,1)</f>
        <v>1</v>
      </c>
      <c r="N3" s="86">
        <f>IF(ISERROR(VLOOKUP(DATE(Übersicht!$D$3,$P$1,M3),Feiertage!$A$11:$B$26,2,0)),"",VLOOKUP(DATE(Übersicht!$D$3,$P$1,M3),Feiertage!$A$11:$B$26,2,0))</f>
      </c>
    </row>
    <row r="4" spans="1:14" ht="12.75" customHeight="1">
      <c r="A4" s="160"/>
      <c r="B4" s="161"/>
      <c r="C4" s="142"/>
      <c r="D4" s="143"/>
      <c r="E4" s="142"/>
      <c r="F4" s="143"/>
      <c r="G4" s="142"/>
      <c r="H4" s="143"/>
      <c r="I4" s="142"/>
      <c r="J4" s="143"/>
      <c r="K4" s="142"/>
      <c r="L4" s="143"/>
      <c r="M4" s="146"/>
      <c r="N4" s="147"/>
    </row>
    <row r="5" spans="1:14" ht="12.75" customHeight="1">
      <c r="A5" s="160"/>
      <c r="B5" s="161"/>
      <c r="C5" s="142"/>
      <c r="D5" s="143"/>
      <c r="E5" s="142"/>
      <c r="F5" s="143"/>
      <c r="G5" s="142"/>
      <c r="H5" s="143"/>
      <c r="I5" s="142"/>
      <c r="J5" s="143"/>
      <c r="K5" s="142"/>
      <c r="L5" s="143"/>
      <c r="M5" s="146"/>
      <c r="N5" s="147"/>
    </row>
    <row r="6" spans="1:14" ht="12.75" customHeight="1">
      <c r="A6" s="160"/>
      <c r="B6" s="161"/>
      <c r="C6" s="142"/>
      <c r="D6" s="143"/>
      <c r="E6" s="142"/>
      <c r="F6" s="143"/>
      <c r="G6" s="142"/>
      <c r="H6" s="143"/>
      <c r="I6" s="142"/>
      <c r="J6" s="143"/>
      <c r="K6" s="142"/>
      <c r="L6" s="143"/>
      <c r="M6" s="146"/>
      <c r="N6" s="147"/>
    </row>
    <row r="7" spans="1:14" ht="12.75" customHeight="1">
      <c r="A7" s="160"/>
      <c r="B7" s="161"/>
      <c r="C7" s="142"/>
      <c r="D7" s="143"/>
      <c r="E7" s="142"/>
      <c r="F7" s="143"/>
      <c r="G7" s="142"/>
      <c r="H7" s="143"/>
      <c r="I7" s="142"/>
      <c r="J7" s="143"/>
      <c r="K7" s="142"/>
      <c r="L7" s="143"/>
      <c r="M7" s="146"/>
      <c r="N7" s="147"/>
    </row>
    <row r="8" spans="1:14" ht="12.75" customHeight="1">
      <c r="A8" s="162"/>
      <c r="B8" s="163"/>
      <c r="C8" s="144"/>
      <c r="D8" s="145"/>
      <c r="E8" s="144"/>
      <c r="F8" s="145"/>
      <c r="G8" s="144"/>
      <c r="H8" s="145"/>
      <c r="I8" s="144"/>
      <c r="J8" s="145"/>
      <c r="K8" s="144"/>
      <c r="L8" s="145"/>
      <c r="M8" s="148"/>
      <c r="N8" s="149"/>
    </row>
    <row r="9" spans="1:14" s="32" customFormat="1" ht="17.25" customHeight="1">
      <c r="A9" s="36">
        <f ca="1">OFFSET(INDIRECT(RIGHT(CELL("filename",$A$1),3)&amp;"C"),FLOOR((ROW()-ROW($P$3))/6,1),FLOOR((COLUMN()-COLUMN($A$39))/2,1),1,1)</f>
        <v>2</v>
      </c>
      <c r="B9" s="84">
        <f>IF(ISERROR(VLOOKUP(DATE(Übersicht!$D$3,$P$1,A9),Feiertage!$A$11:$B$26,2,0)),"",VLOOKUP(DATE(Übersicht!$D$3,$P$1,A9),Feiertage!$A$11:$B$26,2,0))</f>
      </c>
      <c r="C9" s="52">
        <f ca="1">OFFSET(INDIRECT(RIGHT(CELL("filename",$A$1),3)&amp;"C"),FLOOR((ROW()-ROW($P$3))/6,1),FLOOR((COLUMN()-COLUMN($A$39))/2,1),1,1)</f>
        <v>3</v>
      </c>
      <c r="D9" s="85">
        <f>IF(ISERROR(VLOOKUP(DATE(Übersicht!$D$3,$P$1,C9),Feiertage!$A$11:$B$26,2,0)),"",VLOOKUP(DATE(Übersicht!$D$3,$P$1,C9),Feiertage!$A$11:$B$26,2,0))</f>
      </c>
      <c r="E9" s="52">
        <f ca="1">OFFSET(INDIRECT(RIGHT(CELL("filename",$A$1),3)&amp;"C"),FLOOR((ROW()-ROW($P$3))/6,1),FLOOR((COLUMN()-COLUMN($A$39))/2,1),1,1)</f>
        <v>4</v>
      </c>
      <c r="F9" s="85">
        <f>IF(ISERROR(VLOOKUP(DATE(Übersicht!$D$3,$P$1,E9),Feiertage!$A$11:$B$26,2,0)),"",VLOOKUP(DATE(Übersicht!$D$3,$P$1,E9),Feiertage!$A$11:$B$26,2,0))</f>
      </c>
      <c r="G9" s="52">
        <f ca="1">OFFSET(INDIRECT(RIGHT(CELL("filename",$A$1),3)&amp;"C"),FLOOR((ROW()-ROW($P$3))/6,1),FLOOR((COLUMN()-COLUMN($A$39))/2,1),1,1)</f>
        <v>5</v>
      </c>
      <c r="H9" s="85">
        <f>IF(ISERROR(VLOOKUP(DATE(Übersicht!$D$3,$P$1,G9),Feiertage!$A$11:$B$26,2,0)),"",VLOOKUP(DATE(Übersicht!$D$3,$P$1,G9),Feiertage!$A$11:$B$26,2,0))</f>
      </c>
      <c r="I9" s="52">
        <f ca="1">OFFSET(INDIRECT(RIGHT(CELL("filename",$A$1),3)&amp;"C"),FLOOR((ROW()-ROW($P$3))/6,1),FLOOR((COLUMN()-COLUMN($A$39))/2,1),1,1)</f>
        <v>6</v>
      </c>
      <c r="J9" s="85">
        <f>IF(ISERROR(VLOOKUP(DATE(Übersicht!$D$3,$P$1,I9),Feiertage!$A$11:$B$26,2,0)),"",VLOOKUP(DATE(Übersicht!$D$3,$P$1,I9),Feiertage!$A$11:$B$26,2,0))</f>
      </c>
      <c r="K9" s="52">
        <f ca="1">OFFSET(INDIRECT(RIGHT(CELL("filename",$A$1),3)&amp;"C"),FLOOR((ROW()-ROW($P$3))/6,1),FLOOR((COLUMN()-COLUMN($A$39))/2,1),1,1)</f>
        <v>7</v>
      </c>
      <c r="L9" s="85">
        <f>IF(ISERROR(VLOOKUP(DATE(Übersicht!$D$3,$P$1,K9),Feiertage!$A$11:$B$26,2,0)),"",VLOOKUP(DATE(Übersicht!$D$3,$P$1,K9),Feiertage!$A$11:$B$26,2,0))</f>
      </c>
      <c r="M9" s="37">
        <f ca="1">OFFSET(INDIRECT(RIGHT(CELL("filename",$A$1),3)&amp;"C"),FLOOR((ROW()-ROW($P$3))/6,1),FLOOR((COLUMN()-COLUMN($A$39))/2,1),1,1)</f>
        <v>8</v>
      </c>
      <c r="N9" s="86">
        <f>IF(ISERROR(VLOOKUP(DATE(Übersicht!$D$3,$P$1,M9),Feiertage!$A$11:$B$26,2,0)),"",VLOOKUP(DATE(Übersicht!$D$3,$P$1,M9),Feiertage!$A$11:$B$26,2,0))</f>
      </c>
    </row>
    <row r="10" spans="1:14" ht="12.75" customHeight="1">
      <c r="A10" s="160"/>
      <c r="B10" s="161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146"/>
      <c r="N10" s="147"/>
    </row>
    <row r="11" spans="1:14" ht="12.75" customHeight="1">
      <c r="A11" s="160"/>
      <c r="B11" s="161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6"/>
      <c r="N11" s="147"/>
    </row>
    <row r="12" spans="1:14" ht="12.75" customHeight="1">
      <c r="A12" s="160"/>
      <c r="B12" s="161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146"/>
      <c r="N12" s="147"/>
    </row>
    <row r="13" spans="1:14" ht="12.75" customHeight="1">
      <c r="A13" s="160"/>
      <c r="B13" s="161"/>
      <c r="C13" s="142"/>
      <c r="D13" s="143"/>
      <c r="E13" s="142"/>
      <c r="F13" s="143"/>
      <c r="G13" s="142"/>
      <c r="H13" s="143"/>
      <c r="I13" s="142"/>
      <c r="J13" s="143"/>
      <c r="K13" s="142"/>
      <c r="L13" s="143"/>
      <c r="M13" s="146"/>
      <c r="N13" s="147"/>
    </row>
    <row r="14" spans="1:14" ht="12.75" customHeight="1">
      <c r="A14" s="162"/>
      <c r="B14" s="163"/>
      <c r="C14" s="144"/>
      <c r="D14" s="145"/>
      <c r="E14" s="144"/>
      <c r="F14" s="145"/>
      <c r="G14" s="144"/>
      <c r="H14" s="145"/>
      <c r="I14" s="144"/>
      <c r="J14" s="145"/>
      <c r="K14" s="144"/>
      <c r="L14" s="145"/>
      <c r="M14" s="148"/>
      <c r="N14" s="149"/>
    </row>
    <row r="15" spans="1:14" s="32" customFormat="1" ht="17.25" customHeight="1">
      <c r="A15" s="36">
        <f ca="1">OFFSET(INDIRECT(RIGHT(CELL("filename",$A$1),3)&amp;"C"),FLOOR((ROW()-ROW($P$3))/6,1),FLOOR((COLUMN()-COLUMN($A$39))/2,1),1,1)</f>
        <v>9</v>
      </c>
      <c r="B15" s="84">
        <f>IF(ISERROR(VLOOKUP(DATE(Übersicht!$D$3,$P$1,A15),Feiertage!$A$11:$B$26,2,0)),"",VLOOKUP(DATE(Übersicht!$D$3,$P$1,A15),Feiertage!$A$11:$B$26,2,0))</f>
      </c>
      <c r="C15" s="52">
        <f ca="1">OFFSET(INDIRECT(RIGHT(CELL("filename",$A$1),3)&amp;"C"),FLOOR((ROW()-ROW($P$3))/6,1),FLOOR((COLUMN()-COLUMN($A$39))/2,1),1,1)</f>
        <v>10</v>
      </c>
      <c r="D15" s="85">
        <f>IF(ISERROR(VLOOKUP(DATE(Übersicht!$D$3,$P$1,C15),Feiertage!$A$11:$B$26,2,0)),"",VLOOKUP(DATE(Übersicht!$D$3,$P$1,C15),Feiertage!$A$11:$B$26,2,0))</f>
      </c>
      <c r="E15" s="52">
        <f ca="1">OFFSET(INDIRECT(RIGHT(CELL("filename",$A$1),3)&amp;"C"),FLOOR((ROW()-ROW($P$3))/6,1),FLOOR((COLUMN()-COLUMN($A$39))/2,1),1,1)</f>
        <v>11</v>
      </c>
      <c r="F15" s="85">
        <f>IF(ISERROR(VLOOKUP(DATE(Übersicht!$D$3,$P$1,E15),Feiertage!$A$11:$B$26,2,0)),"",VLOOKUP(DATE(Übersicht!$D$3,$P$1,E15),Feiertage!$A$11:$B$26,2,0))</f>
      </c>
      <c r="G15" s="52">
        <f ca="1">OFFSET(INDIRECT(RIGHT(CELL("filename",$A$1),3)&amp;"C"),FLOOR((ROW()-ROW($P$3))/6,1),FLOOR((COLUMN()-COLUMN($A$39))/2,1),1,1)</f>
        <v>12</v>
      </c>
      <c r="H15" s="85">
        <f>IF(ISERROR(VLOOKUP(DATE(Übersicht!$D$3,$P$1,G15),Feiertage!$A$11:$B$26,2,0)),"",VLOOKUP(DATE(Übersicht!$D$3,$P$1,G15),Feiertage!$A$11:$B$26,2,0))</f>
      </c>
      <c r="I15" s="52">
        <f ca="1">OFFSET(INDIRECT(RIGHT(CELL("filename",$A$1),3)&amp;"C"),FLOOR((ROW()-ROW($P$3))/6,1),FLOOR((COLUMN()-COLUMN($A$39))/2,1),1,1)</f>
        <v>13</v>
      </c>
      <c r="J15" s="85">
        <f>IF(ISERROR(VLOOKUP(DATE(Übersicht!$D$3,$P$1,I15),Feiertage!$A$11:$B$26,2,0)),"",VLOOKUP(DATE(Übersicht!$D$3,$P$1,I15),Feiertage!$A$11:$B$26,2,0))</f>
      </c>
      <c r="K15" s="52">
        <f ca="1">OFFSET(INDIRECT(RIGHT(CELL("filename",$A$1),3)&amp;"C"),FLOOR((ROW()-ROW($P$3))/6,1),FLOOR((COLUMN()-COLUMN($A$39))/2,1),1,1)</f>
        <v>14</v>
      </c>
      <c r="L15" s="85">
        <f>IF(ISERROR(VLOOKUP(DATE(Übersicht!$D$3,$P$1,K15),Feiertage!$A$11:$B$26,2,0)),"",VLOOKUP(DATE(Übersicht!$D$3,$P$1,K15),Feiertage!$A$11:$B$26,2,0))</f>
      </c>
      <c r="M15" s="37">
        <f ca="1">OFFSET(INDIRECT(RIGHT(CELL("filename",$A$1),3)&amp;"C"),FLOOR((ROW()-ROW($P$3))/6,1),FLOOR((COLUMN()-COLUMN($A$39))/2,1),1,1)</f>
        <v>15</v>
      </c>
      <c r="N15" s="86">
        <f>IF(ISERROR(VLOOKUP(DATE(Übersicht!$D$3,$P$1,M15),Feiertage!$A$11:$B$26,2,0)),"",VLOOKUP(DATE(Übersicht!$D$3,$P$1,M15),Feiertage!$A$11:$B$26,2,0))</f>
      </c>
    </row>
    <row r="16" spans="1:14" ht="12.75" customHeight="1">
      <c r="A16" s="160"/>
      <c r="B16" s="161"/>
      <c r="C16" s="142"/>
      <c r="D16" s="143"/>
      <c r="E16" s="142"/>
      <c r="F16" s="143"/>
      <c r="G16" s="142"/>
      <c r="H16" s="143"/>
      <c r="I16" s="142"/>
      <c r="J16" s="143"/>
      <c r="K16" s="142"/>
      <c r="L16" s="143"/>
      <c r="M16" s="146"/>
      <c r="N16" s="147"/>
    </row>
    <row r="17" spans="1:14" ht="12.75" customHeight="1">
      <c r="A17" s="160"/>
      <c r="B17" s="161"/>
      <c r="C17" s="142"/>
      <c r="D17" s="143"/>
      <c r="E17" s="142"/>
      <c r="F17" s="143"/>
      <c r="G17" s="142"/>
      <c r="H17" s="143"/>
      <c r="I17" s="142"/>
      <c r="J17" s="143"/>
      <c r="K17" s="142"/>
      <c r="L17" s="143"/>
      <c r="M17" s="146"/>
      <c r="N17" s="147"/>
    </row>
    <row r="18" spans="1:14" ht="12.75" customHeight="1">
      <c r="A18" s="160"/>
      <c r="B18" s="161"/>
      <c r="C18" s="142"/>
      <c r="D18" s="143"/>
      <c r="E18" s="142"/>
      <c r="F18" s="143"/>
      <c r="G18" s="142"/>
      <c r="H18" s="143"/>
      <c r="I18" s="142"/>
      <c r="J18" s="143"/>
      <c r="K18" s="142"/>
      <c r="L18" s="143"/>
      <c r="M18" s="146"/>
      <c r="N18" s="147"/>
    </row>
    <row r="19" spans="1:14" ht="12.75" customHeight="1">
      <c r="A19" s="160"/>
      <c r="B19" s="161"/>
      <c r="C19" s="142"/>
      <c r="D19" s="143"/>
      <c r="E19" s="142"/>
      <c r="F19" s="143"/>
      <c r="G19" s="142"/>
      <c r="H19" s="143"/>
      <c r="I19" s="142"/>
      <c r="J19" s="143"/>
      <c r="K19" s="142"/>
      <c r="L19" s="143"/>
      <c r="M19" s="146"/>
      <c r="N19" s="147"/>
    </row>
    <row r="20" spans="1:14" ht="12.75" customHeight="1">
      <c r="A20" s="162"/>
      <c r="B20" s="163"/>
      <c r="C20" s="144"/>
      <c r="D20" s="145"/>
      <c r="E20" s="144"/>
      <c r="F20" s="145"/>
      <c r="G20" s="144"/>
      <c r="H20" s="145"/>
      <c r="I20" s="144"/>
      <c r="J20" s="145"/>
      <c r="K20" s="144"/>
      <c r="L20" s="145"/>
      <c r="M20" s="148"/>
      <c r="N20" s="149"/>
    </row>
    <row r="21" spans="1:14" s="32" customFormat="1" ht="17.25" customHeight="1">
      <c r="A21" s="36">
        <f ca="1">OFFSET(INDIRECT(RIGHT(CELL("filename",$A$1),3)&amp;"C"),FLOOR((ROW()-ROW($P$3))/6,1),FLOOR((COLUMN()-COLUMN($A$39))/2,1),1,1)</f>
        <v>16</v>
      </c>
      <c r="B21" s="84">
        <f>IF(ISERROR(VLOOKUP(DATE(Übersicht!$D$3,$P$1,A21),Feiertage!$A$11:$B$26,2,0)),"",VLOOKUP(DATE(Übersicht!$D$3,$P$1,A21),Feiertage!$A$11:$B$26,2,0))</f>
      </c>
      <c r="C21" s="52">
        <f ca="1">OFFSET(INDIRECT(RIGHT(CELL("filename",$A$1),3)&amp;"C"),FLOOR((ROW()-ROW($P$3))/6,1),FLOOR((COLUMN()-COLUMN($A$39))/2,1),1,1)</f>
        <v>17</v>
      </c>
      <c r="D21" s="85">
        <f>IF(ISERROR(VLOOKUP(DATE(Übersicht!$D$3,$P$1,C21),Feiertage!$A$11:$B$26,2,0)),"",VLOOKUP(DATE(Übersicht!$D$3,$P$1,C21),Feiertage!$A$11:$B$26,2,0))</f>
      </c>
      <c r="E21" s="52">
        <f ca="1">OFFSET(INDIRECT(RIGHT(CELL("filename",$A$1),3)&amp;"C"),FLOOR((ROW()-ROW($P$3))/6,1),FLOOR((COLUMN()-COLUMN($A$39))/2,1),1,1)</f>
        <v>18</v>
      </c>
      <c r="F21" s="85">
        <f>IF(ISERROR(VLOOKUP(DATE(Übersicht!$D$3,$P$1,E21),Feiertage!$A$11:$B$26,2,0)),"",VLOOKUP(DATE(Übersicht!$D$3,$P$1,E21),Feiertage!$A$11:$B$26,2,0))</f>
      </c>
      <c r="G21" s="52">
        <f ca="1">OFFSET(INDIRECT(RIGHT(CELL("filename",$A$1),3)&amp;"C"),FLOOR((ROW()-ROW($P$3))/6,1),FLOOR((COLUMN()-COLUMN($A$39))/2,1),1,1)</f>
        <v>19</v>
      </c>
      <c r="H21" s="85">
        <f>IF(ISERROR(VLOOKUP(DATE(Übersicht!$D$3,$P$1,G21),Feiertage!$A$11:$B$26,2,0)),"",VLOOKUP(DATE(Übersicht!$D$3,$P$1,G21),Feiertage!$A$11:$B$26,2,0))</f>
      </c>
      <c r="I21" s="52">
        <f ca="1">OFFSET(INDIRECT(RIGHT(CELL("filename",$A$1),3)&amp;"C"),FLOOR((ROW()-ROW($P$3))/6,1),FLOOR((COLUMN()-COLUMN($A$39))/2,1),1,1)</f>
        <v>20</v>
      </c>
      <c r="J21" s="85">
        <f>IF(ISERROR(VLOOKUP(DATE(Übersicht!$D$3,$P$1,I21),Feiertage!$A$11:$B$26,2,0)),"",VLOOKUP(DATE(Übersicht!$D$3,$P$1,I21),Feiertage!$A$11:$B$26,2,0))</f>
      </c>
      <c r="K21" s="52">
        <f ca="1">OFFSET(INDIRECT(RIGHT(CELL("filename",$A$1),3)&amp;"C"),FLOOR((ROW()-ROW($P$3))/6,1),FLOOR((COLUMN()-COLUMN($A$39))/2,1),1,1)</f>
        <v>21</v>
      </c>
      <c r="L21" s="85">
        <f>IF(ISERROR(VLOOKUP(DATE(Übersicht!$D$3,$P$1,K21),Feiertage!$A$11:$B$26,2,0)),"",VLOOKUP(DATE(Übersicht!$D$3,$P$1,K21),Feiertage!$A$11:$B$26,2,0))</f>
      </c>
      <c r="M21" s="37">
        <f ca="1">OFFSET(INDIRECT(RIGHT(CELL("filename",$A$1),3)&amp;"C"),FLOOR((ROW()-ROW($P$3))/6,1),FLOOR((COLUMN()-COLUMN($A$39))/2,1),1,1)</f>
        <v>22</v>
      </c>
      <c r="N21" s="86">
        <f>IF(ISERROR(VLOOKUP(DATE(Übersicht!$D$3,$P$1,M21),Feiertage!$A$11:$B$26,2,0)),"",VLOOKUP(DATE(Übersicht!$D$3,$P$1,M21),Feiertage!$A$11:$B$26,2,0))</f>
      </c>
    </row>
    <row r="22" spans="1:14" ht="12.75" customHeight="1">
      <c r="A22" s="160"/>
      <c r="B22" s="161"/>
      <c r="C22" s="142"/>
      <c r="D22" s="143"/>
      <c r="E22" s="142"/>
      <c r="F22" s="143"/>
      <c r="G22" s="142"/>
      <c r="H22" s="143"/>
      <c r="I22" s="142"/>
      <c r="J22" s="143"/>
      <c r="K22" s="142"/>
      <c r="L22" s="143"/>
      <c r="M22" s="146"/>
      <c r="N22" s="147"/>
    </row>
    <row r="23" spans="1:14" ht="12.75" customHeight="1">
      <c r="A23" s="160"/>
      <c r="B23" s="161"/>
      <c r="C23" s="142"/>
      <c r="D23" s="143"/>
      <c r="E23" s="142"/>
      <c r="F23" s="143"/>
      <c r="G23" s="142"/>
      <c r="H23" s="143"/>
      <c r="I23" s="142"/>
      <c r="J23" s="143"/>
      <c r="K23" s="142"/>
      <c r="L23" s="143"/>
      <c r="M23" s="146"/>
      <c r="N23" s="147"/>
    </row>
    <row r="24" spans="1:14" ht="12.75" customHeight="1">
      <c r="A24" s="160"/>
      <c r="B24" s="161"/>
      <c r="C24" s="142"/>
      <c r="D24" s="143"/>
      <c r="E24" s="142"/>
      <c r="F24" s="143"/>
      <c r="G24" s="142"/>
      <c r="H24" s="143"/>
      <c r="I24" s="142"/>
      <c r="J24" s="143"/>
      <c r="K24" s="142"/>
      <c r="L24" s="143"/>
      <c r="M24" s="146"/>
      <c r="N24" s="147"/>
    </row>
    <row r="25" spans="1:14" ht="12.75" customHeight="1">
      <c r="A25" s="160"/>
      <c r="B25" s="161"/>
      <c r="C25" s="142"/>
      <c r="D25" s="143"/>
      <c r="E25" s="142"/>
      <c r="F25" s="143"/>
      <c r="G25" s="142"/>
      <c r="H25" s="143"/>
      <c r="I25" s="142"/>
      <c r="J25" s="143"/>
      <c r="K25" s="142"/>
      <c r="L25" s="143"/>
      <c r="M25" s="146"/>
      <c r="N25" s="147"/>
    </row>
    <row r="26" spans="1:14" ht="12.75" customHeight="1">
      <c r="A26" s="162"/>
      <c r="B26" s="163"/>
      <c r="C26" s="144"/>
      <c r="D26" s="145"/>
      <c r="E26" s="144"/>
      <c r="F26" s="145"/>
      <c r="G26" s="144"/>
      <c r="H26" s="145"/>
      <c r="I26" s="144"/>
      <c r="J26" s="145"/>
      <c r="K26" s="144"/>
      <c r="L26" s="145"/>
      <c r="M26" s="148"/>
      <c r="N26" s="149"/>
    </row>
    <row r="27" spans="1:14" s="32" customFormat="1" ht="17.25" customHeight="1">
      <c r="A27" s="36">
        <f ca="1">OFFSET(INDIRECT(RIGHT(CELL("filename",$A$1),3)&amp;"C"),FLOOR((ROW()-ROW($P$3))/6,1),FLOOR((COLUMN()-COLUMN($A$39))/2,1),1,1)</f>
        <v>23</v>
      </c>
      <c r="B27" s="84">
        <f>IF(ISERROR(VLOOKUP(DATE(Übersicht!$D$3,$P$1,A27),Feiertage!$A$11:$B$26,2,0)),"",VLOOKUP(DATE(Übersicht!$D$3,$P$1,A27),Feiertage!$A$11:$B$26,2,0))</f>
      </c>
      <c r="C27" s="52">
        <f ca="1">OFFSET(INDIRECT(RIGHT(CELL("filename",$A$1),3)&amp;"C"),FLOOR((ROW()-ROW($P$3))/6,1),FLOOR((COLUMN()-COLUMN($A$39))/2,1),1,1)</f>
        <v>24</v>
      </c>
      <c r="D27" s="85">
        <f>IF(ISERROR(VLOOKUP(DATE(Übersicht!$D$3,$P$1,C27),Feiertage!$A$11:$B$26,2,0)),"",VLOOKUP(DATE(Übersicht!$D$3,$P$1,C27),Feiertage!$A$11:$B$26,2,0))</f>
      </c>
      <c r="E27" s="52">
        <f ca="1">OFFSET(INDIRECT(RIGHT(CELL("filename",$A$1),3)&amp;"C"),FLOOR((ROW()-ROW($P$3))/6,1),FLOOR((COLUMN()-COLUMN($A$39))/2,1),1,1)</f>
        <v>25</v>
      </c>
      <c r="F27" s="85" t="str">
        <f>IF(ISERROR(VLOOKUP(DATE(Übersicht!$D$3,$P$1,E27),Feiertage!$A$11:$B$26,2,0)),"",VLOOKUP(DATE(Übersicht!$D$3,$P$1,E27),Feiertage!$A$11:$B$26,2,0))</f>
        <v>1. Weihnachtstag</v>
      </c>
      <c r="G27" s="52">
        <f ca="1">OFFSET(INDIRECT(RIGHT(CELL("filename",$A$1),3)&amp;"C"),FLOOR((ROW()-ROW($P$3))/6,1),FLOOR((COLUMN()-COLUMN($A$39))/2,1),1,1)</f>
        <v>26</v>
      </c>
      <c r="H27" s="85" t="str">
        <f>IF(ISERROR(VLOOKUP(DATE(Übersicht!$D$3,$P$1,G27),Feiertage!$A$11:$B$26,2,0)),"",VLOOKUP(DATE(Übersicht!$D$3,$P$1,G27),Feiertage!$A$11:$B$26,2,0))</f>
        <v>2. Weihnachtstag</v>
      </c>
      <c r="I27" s="52">
        <f ca="1">OFFSET(INDIRECT(RIGHT(CELL("filename",$A$1),3)&amp;"C"),FLOOR((ROW()-ROW($P$3))/6,1),FLOOR((COLUMN()-COLUMN($A$39))/2,1),1,1)</f>
        <v>27</v>
      </c>
      <c r="J27" s="85">
        <f>IF(ISERROR(VLOOKUP(DATE(Übersicht!$D$3,$P$1,I27),Feiertage!$A$11:$B$26,2,0)),"",VLOOKUP(DATE(Übersicht!$D$3,$P$1,I27),Feiertage!$A$11:$B$26,2,0))</f>
      </c>
      <c r="K27" s="52">
        <f ca="1">OFFSET(INDIRECT(RIGHT(CELL("filename",$A$1),3)&amp;"C"),FLOOR((ROW()-ROW($P$3))/6,1),FLOOR((COLUMN()-COLUMN($A$39))/2,1),1,1)</f>
        <v>28</v>
      </c>
      <c r="L27" s="85">
        <f>IF(ISERROR(VLOOKUP(DATE(Übersicht!$D$3,$P$1,K27),Feiertage!$A$11:$B$26,2,0)),"",VLOOKUP(DATE(Übersicht!$D$3,$P$1,K27),Feiertage!$A$11:$B$26,2,0))</f>
      </c>
      <c r="M27" s="37">
        <f ca="1">OFFSET(INDIRECT(RIGHT(CELL("filename",$A$1),3)&amp;"C"),FLOOR((ROW()-ROW($P$3))/6,1),FLOOR((COLUMN()-COLUMN($A$39))/2,1),1,1)</f>
        <v>29</v>
      </c>
      <c r="N27" s="86">
        <f>IF(ISERROR(VLOOKUP(DATE(Übersicht!$D$3,$P$1,M27),Feiertage!$A$11:$B$26,2,0)),"",VLOOKUP(DATE(Übersicht!$D$3,$P$1,M27),Feiertage!$A$11:$B$26,2,0))</f>
      </c>
    </row>
    <row r="28" spans="1:14" ht="12.75" customHeight="1">
      <c r="A28" s="160"/>
      <c r="B28" s="161"/>
      <c r="C28" s="142"/>
      <c r="D28" s="143"/>
      <c r="E28" s="142"/>
      <c r="F28" s="143"/>
      <c r="G28" s="142"/>
      <c r="H28" s="143"/>
      <c r="I28" s="142"/>
      <c r="J28" s="143"/>
      <c r="K28" s="142"/>
      <c r="L28" s="143"/>
      <c r="M28" s="146"/>
      <c r="N28" s="147"/>
    </row>
    <row r="29" spans="1:14" ht="12.75" customHeight="1">
      <c r="A29" s="160"/>
      <c r="B29" s="161"/>
      <c r="C29" s="142"/>
      <c r="D29" s="143"/>
      <c r="E29" s="142"/>
      <c r="F29" s="143"/>
      <c r="G29" s="142"/>
      <c r="H29" s="143"/>
      <c r="I29" s="142"/>
      <c r="J29" s="143"/>
      <c r="K29" s="142"/>
      <c r="L29" s="143"/>
      <c r="M29" s="146"/>
      <c r="N29" s="147"/>
    </row>
    <row r="30" spans="1:14" ht="12.75" customHeight="1">
      <c r="A30" s="160"/>
      <c r="B30" s="161"/>
      <c r="C30" s="142"/>
      <c r="D30" s="143"/>
      <c r="E30" s="142"/>
      <c r="F30" s="143"/>
      <c r="G30" s="142"/>
      <c r="H30" s="143"/>
      <c r="I30" s="142"/>
      <c r="J30" s="143"/>
      <c r="K30" s="142"/>
      <c r="L30" s="143"/>
      <c r="M30" s="146"/>
      <c r="N30" s="147"/>
    </row>
    <row r="31" spans="1:14" ht="12.75" customHeight="1">
      <c r="A31" s="160"/>
      <c r="B31" s="161"/>
      <c r="C31" s="142"/>
      <c r="D31" s="143"/>
      <c r="E31" s="142"/>
      <c r="F31" s="143"/>
      <c r="G31" s="142"/>
      <c r="H31" s="143"/>
      <c r="I31" s="142"/>
      <c r="J31" s="143"/>
      <c r="K31" s="142"/>
      <c r="L31" s="143"/>
      <c r="M31" s="146"/>
      <c r="N31" s="147"/>
    </row>
    <row r="32" spans="1:14" ht="12.75" customHeight="1">
      <c r="A32" s="162"/>
      <c r="B32" s="163"/>
      <c r="C32" s="144"/>
      <c r="D32" s="145"/>
      <c r="E32" s="144"/>
      <c r="F32" s="145"/>
      <c r="G32" s="144"/>
      <c r="H32" s="145"/>
      <c r="I32" s="144"/>
      <c r="J32" s="145"/>
      <c r="K32" s="144"/>
      <c r="L32" s="145"/>
      <c r="M32" s="148"/>
      <c r="N32" s="149"/>
    </row>
    <row r="33" spans="1:14" s="32" customFormat="1" ht="17.25" customHeight="1">
      <c r="A33" s="29">
        <f ca="1">OFFSET(INDIRECT(RIGHT(CELL("filename",$A$1),3)&amp;"C"),FLOOR((ROW()-ROW($P$3))/6,1),FLOOR((COLUMN()-COLUMN($A$39))/2,1),1,1)</f>
        <v>30</v>
      </c>
      <c r="B33" s="87">
        <f>IF(ISERROR(VLOOKUP(DATE(Übersicht!$D$3,$P$1,A33),Feiertage!$A$11:$B$26,2,0)),"",VLOOKUP(DATE(Übersicht!$D$3,$P$1,A33),Feiertage!$A$11:$B$26,2,0))</f>
      </c>
      <c r="C33" s="52">
        <f ca="1">OFFSET(INDIRECT(RIGHT(CELL("filename",$A$1),3)&amp;"C"),FLOOR((ROW()-ROW($P$3))/6,1),FLOOR((COLUMN()-COLUMN($A$39))/2,1),1,1)</f>
        <v>31</v>
      </c>
      <c r="D33" s="85">
        <f>IF(ISERROR(VLOOKUP(DATE(Übersicht!$D$3,$P$1,C33),Feiertage!$A$11:$B$26,2,0)),"",VLOOKUP(DATE(Übersicht!$D$3,$P$1,C33),Feiertage!$A$11:$B$26,2,0))</f>
      </c>
      <c r="E33" s="52">
        <f ca="1">OFFSET(INDIRECT(RIGHT(CELL("filename",$A$1),3)&amp;"C"),FLOOR((ROW()-ROW($P$3))/6,1),FLOOR((COLUMN()-COLUMN($A$39))/2,1),1,1)</f>
      </c>
      <c r="F33" s="85">
        <f>IF(ISERROR(VLOOKUP(DATE(Übersicht!$D$3,$P$1,E33),Feiertage!$A$11:$B$26,2,0)),"",VLOOKUP(DATE(Übersicht!$D$3,$P$1,E33),Feiertage!$A$11:$B$26,2,0))</f>
      </c>
      <c r="G33" s="30">
        <f>Übersicht!E12</f>
      </c>
      <c r="H33" s="31"/>
      <c r="I33" s="30">
        <f>Übersicht!F12</f>
      </c>
      <c r="J33" s="31"/>
      <c r="K33" s="133" t="s">
        <v>28</v>
      </c>
      <c r="L33" s="134"/>
      <c r="M33" s="134"/>
      <c r="N33" s="135"/>
    </row>
    <row r="34" spans="1:14" ht="12.75" customHeight="1">
      <c r="A34" s="160"/>
      <c r="B34" s="161"/>
      <c r="C34" s="142"/>
      <c r="D34" s="143"/>
      <c r="E34" s="142"/>
      <c r="F34" s="143"/>
      <c r="G34" s="110"/>
      <c r="H34" s="34"/>
      <c r="I34" s="33"/>
      <c r="J34" s="34"/>
      <c r="K34" s="129"/>
      <c r="L34" s="130"/>
      <c r="M34" s="130"/>
      <c r="N34" s="131"/>
    </row>
    <row r="35" spans="1:14" ht="12.75" customHeight="1">
      <c r="A35" s="160"/>
      <c r="B35" s="161"/>
      <c r="C35" s="142"/>
      <c r="D35" s="143"/>
      <c r="E35" s="142"/>
      <c r="F35" s="143"/>
      <c r="G35" s="110"/>
      <c r="H35" s="34"/>
      <c r="I35" s="33"/>
      <c r="J35" s="34"/>
      <c r="K35" s="129"/>
      <c r="L35" s="130"/>
      <c r="M35" s="130"/>
      <c r="N35" s="131"/>
    </row>
    <row r="36" spans="1:14" ht="12.75" customHeight="1">
      <c r="A36" s="160"/>
      <c r="B36" s="161"/>
      <c r="C36" s="142"/>
      <c r="D36" s="143"/>
      <c r="E36" s="142"/>
      <c r="F36" s="143"/>
      <c r="G36" s="110"/>
      <c r="H36" s="34"/>
      <c r="I36" s="33"/>
      <c r="J36" s="34"/>
      <c r="K36" s="129"/>
      <c r="L36" s="130"/>
      <c r="M36" s="130"/>
      <c r="N36" s="131"/>
    </row>
    <row r="37" spans="1:14" ht="12.75" customHeight="1">
      <c r="A37" s="160"/>
      <c r="B37" s="161"/>
      <c r="C37" s="142"/>
      <c r="D37" s="143"/>
      <c r="E37" s="142"/>
      <c r="F37" s="143"/>
      <c r="G37" s="110"/>
      <c r="H37" s="34"/>
      <c r="I37" s="33"/>
      <c r="J37" s="34"/>
      <c r="K37" s="129"/>
      <c r="L37" s="130"/>
      <c r="M37" s="130"/>
      <c r="N37" s="131"/>
    </row>
    <row r="38" spans="1:14" ht="12.75" customHeight="1">
      <c r="A38" s="164"/>
      <c r="B38" s="165"/>
      <c r="C38" s="154"/>
      <c r="D38" s="155"/>
      <c r="E38" s="154"/>
      <c r="F38" s="155"/>
      <c r="G38" s="111"/>
      <c r="H38" s="39"/>
      <c r="I38" s="38"/>
      <c r="J38" s="39"/>
      <c r="K38" s="136"/>
      <c r="L38" s="137"/>
      <c r="M38" s="137"/>
      <c r="N38" s="138"/>
    </row>
  </sheetData>
  <sheetProtection sheet="1" objects="1" scenarios="1" selectLockedCells="1"/>
  <mergeCells count="52">
    <mergeCell ref="A28:B32"/>
    <mergeCell ref="A34:B38"/>
    <mergeCell ref="A4:B8"/>
    <mergeCell ref="A10:B14"/>
    <mergeCell ref="A16:B20"/>
    <mergeCell ref="A22:B26"/>
    <mergeCell ref="C34:D38"/>
    <mergeCell ref="E34:F38"/>
    <mergeCell ref="K37:N37"/>
    <mergeCell ref="C28:D32"/>
    <mergeCell ref="E28:F32"/>
    <mergeCell ref="G28:H32"/>
    <mergeCell ref="I28:J32"/>
    <mergeCell ref="K34:N34"/>
    <mergeCell ref="K38:N38"/>
    <mergeCell ref="K28:L32"/>
    <mergeCell ref="G22:H26"/>
    <mergeCell ref="I22:J26"/>
    <mergeCell ref="G16:H20"/>
    <mergeCell ref="I16:J20"/>
    <mergeCell ref="C16:D20"/>
    <mergeCell ref="E16:F20"/>
    <mergeCell ref="C22:D26"/>
    <mergeCell ref="E22:F26"/>
    <mergeCell ref="C10:D14"/>
    <mergeCell ref="E10:F14"/>
    <mergeCell ref="G10:H14"/>
    <mergeCell ref="I10:J14"/>
    <mergeCell ref="K4:L8"/>
    <mergeCell ref="M4:N8"/>
    <mergeCell ref="K10:L14"/>
    <mergeCell ref="M10:N14"/>
    <mergeCell ref="A1:N1"/>
    <mergeCell ref="K33:N33"/>
    <mergeCell ref="A2:B2"/>
    <mergeCell ref="C2:D2"/>
    <mergeCell ref="E2:F2"/>
    <mergeCell ref="G2:H2"/>
    <mergeCell ref="C4:D8"/>
    <mergeCell ref="I2:J2"/>
    <mergeCell ref="K2:L2"/>
    <mergeCell ref="M2:N2"/>
    <mergeCell ref="E4:F8"/>
    <mergeCell ref="M28:N32"/>
    <mergeCell ref="K35:N35"/>
    <mergeCell ref="K36:N36"/>
    <mergeCell ref="K22:L26"/>
    <mergeCell ref="M22:N26"/>
    <mergeCell ref="G4:H8"/>
    <mergeCell ref="I4:J8"/>
    <mergeCell ref="K16:L20"/>
    <mergeCell ref="M16:N20"/>
  </mergeCells>
  <conditionalFormatting sqref="N3 M3:M4 M9:N9 M10 M15:N15 M16 M21:N21 M22 M27:N27 M28 B3 A3:A4 A9:B9 A10 A15:B15 A16 A21:B21 A22 A27:B27 A28 A33:B33 A34">
    <cfRule type="expression" priority="1" dxfId="9" stopIfTrue="1">
      <formula>color="Orange"</formula>
    </cfRule>
    <cfRule type="expression" priority="2" dxfId="7" stopIfTrue="1">
      <formula>color="Blau"</formula>
    </cfRule>
    <cfRule type="expression" priority="3" dxfId="10" stopIfTrue="1">
      <formula>color="Grau"</formula>
    </cfRule>
  </conditionalFormatting>
  <conditionalFormatting sqref="G3 I3 E3 C3 K3 C9 E9 G9 I9 K9 C15 E15 G15 I15 K15 C21 E21 G21 I21 K21 C27 E27 G27 I27 K27 C33 E33">
    <cfRule type="expression" priority="4" dxfId="9" stopIfTrue="1">
      <formula>AND(C3="",color="Orange")</formula>
    </cfRule>
    <cfRule type="expression" priority="5" dxfId="7" stopIfTrue="1">
      <formula>AND(C3="",color="Blau")</formula>
    </cfRule>
    <cfRule type="expression" priority="6" dxfId="8" stopIfTrue="1">
      <formula>AND(C3="",color="Grau")</formula>
    </cfRule>
  </conditionalFormatting>
  <conditionalFormatting sqref="D3 F3 H3 J3 L3 D9 F9 H9 J9 L9 D15 F15 H15 J15 L15 D21 F21 H21 J21 L21 D27 F27 H27 J27 L27 D33 F33">
    <cfRule type="expression" priority="7" dxfId="9" stopIfTrue="1">
      <formula>AND(C3="",color="Orange")</formula>
    </cfRule>
    <cfRule type="expression" priority="8" dxfId="7" stopIfTrue="1">
      <formula>AND(C3="",color="Blau")</formula>
    </cfRule>
    <cfRule type="expression" priority="9" dxfId="8" stopIfTrue="1">
      <formula>AND(C3="",color="Grau")</formula>
    </cfRule>
  </conditionalFormatting>
  <conditionalFormatting sqref="C4:L8 C10:L14 C16:L20 C22:L26 C28:L32 C34:F38">
    <cfRule type="expression" priority="10" dxfId="9" stopIfTrue="1">
      <formula>AND(C3="",color="Orange")</formula>
    </cfRule>
    <cfRule type="expression" priority="11" dxfId="7" stopIfTrue="1">
      <formula>AND(C3="",color="Blau")</formula>
    </cfRule>
    <cfRule type="expression" priority="12" dxfId="8" stopIfTrue="1">
      <formula>AND(C3="",color="Grau")</formula>
    </cfRule>
  </conditionalFormatting>
  <conditionalFormatting sqref="A2:N2">
    <cfRule type="expression" priority="13" dxfId="3" stopIfTrue="1">
      <formula>color="Orange"</formula>
    </cfRule>
    <cfRule type="expression" priority="14" dxfId="4" stopIfTrue="1">
      <formula>color="Blau"</formula>
    </cfRule>
    <cfRule type="expression" priority="15" dxfId="5" stopIfTrue="1">
      <formula>color="Grau"</formula>
    </cfRule>
  </conditionalFormatting>
  <printOptions horizontalCentered="1" vertic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r:id="rId2"/>
  <ignoredErrors>
    <ignoredError sqref="B9:B38 B3 L35:N38 L3:N33 C15:C38 C3:C9 D15:D38 D3:D9 E3:J38 K3:K33 K35:K38" formula="1"/>
  </ignoredError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1:AW15"/>
  <sheetViews>
    <sheetView zoomScale="90" zoomScaleNormal="90" workbookViewId="0" topLeftCell="A1">
      <selection activeCell="AD14" sqref="AD14"/>
    </sheetView>
  </sheetViews>
  <sheetFormatPr defaultColWidth="11.00390625" defaultRowHeight="12.75"/>
  <cols>
    <col min="1" max="1" width="3.875" style="41" customWidth="1"/>
    <col min="2" max="2" width="13.125" style="41" customWidth="1"/>
    <col min="3" max="44" width="3.00390625" style="25" customWidth="1"/>
    <col min="45" max="45" width="4.375" style="41" customWidth="1"/>
    <col min="46" max="48" width="9.00390625" style="41" hidden="1" customWidth="1"/>
    <col min="49" max="49" width="9.75390625" style="41" hidden="1" customWidth="1"/>
    <col min="50" max="16384" width="9.00390625" style="41" customWidth="1"/>
  </cols>
  <sheetData>
    <row r="1" ht="20.25" customHeight="1" thickBot="1">
      <c r="AT1" s="41" t="s">
        <v>94</v>
      </c>
    </row>
    <row r="2" spans="2:44" ht="10.5">
      <c r="B2" s="166" t="s">
        <v>99</v>
      </c>
      <c r="C2" s="113">
        <v>1</v>
      </c>
      <c r="D2" s="113">
        <v>2</v>
      </c>
      <c r="E2" s="113">
        <v>3</v>
      </c>
      <c r="F2" s="113">
        <v>4</v>
      </c>
      <c r="G2" s="113">
        <v>5</v>
      </c>
      <c r="H2" s="113">
        <v>6</v>
      </c>
      <c r="I2" s="113">
        <v>7</v>
      </c>
      <c r="J2" s="113">
        <v>1</v>
      </c>
      <c r="K2" s="113">
        <v>2</v>
      </c>
      <c r="L2" s="113">
        <v>3</v>
      </c>
      <c r="M2" s="113">
        <v>4</v>
      </c>
      <c r="N2" s="113">
        <v>5</v>
      </c>
      <c r="O2" s="113">
        <v>6</v>
      </c>
      <c r="P2" s="113">
        <v>7</v>
      </c>
      <c r="Q2" s="113">
        <v>1</v>
      </c>
      <c r="R2" s="113">
        <v>2</v>
      </c>
      <c r="S2" s="113">
        <v>3</v>
      </c>
      <c r="T2" s="113">
        <v>4</v>
      </c>
      <c r="U2" s="113">
        <v>5</v>
      </c>
      <c r="V2" s="113">
        <v>6</v>
      </c>
      <c r="W2" s="113">
        <v>7</v>
      </c>
      <c r="X2" s="113">
        <v>1</v>
      </c>
      <c r="Y2" s="113">
        <v>2</v>
      </c>
      <c r="Z2" s="113">
        <v>3</v>
      </c>
      <c r="AA2" s="113">
        <v>4</v>
      </c>
      <c r="AB2" s="113">
        <v>5</v>
      </c>
      <c r="AC2" s="113">
        <v>6</v>
      </c>
      <c r="AD2" s="113">
        <v>7</v>
      </c>
      <c r="AE2" s="113">
        <v>1</v>
      </c>
      <c r="AF2" s="113">
        <v>2</v>
      </c>
      <c r="AG2" s="113">
        <v>3</v>
      </c>
      <c r="AH2" s="113">
        <v>4</v>
      </c>
      <c r="AI2" s="113">
        <v>5</v>
      </c>
      <c r="AJ2" s="113">
        <v>6</v>
      </c>
      <c r="AK2" s="113">
        <v>7</v>
      </c>
      <c r="AL2" s="113">
        <v>1</v>
      </c>
      <c r="AM2" s="113">
        <v>2</v>
      </c>
      <c r="AN2" s="113">
        <v>3</v>
      </c>
      <c r="AO2" s="113">
        <v>4</v>
      </c>
      <c r="AP2" s="113">
        <v>5</v>
      </c>
      <c r="AQ2" s="113">
        <v>6</v>
      </c>
      <c r="AR2" s="114">
        <v>7</v>
      </c>
    </row>
    <row r="3" spans="2:49" ht="10.5">
      <c r="B3" s="167"/>
      <c r="C3" s="115" t="s">
        <v>5</v>
      </c>
      <c r="D3" s="115" t="s">
        <v>6</v>
      </c>
      <c r="E3" s="115" t="s">
        <v>7</v>
      </c>
      <c r="F3" s="115" t="s">
        <v>8</v>
      </c>
      <c r="G3" s="115" t="s">
        <v>9</v>
      </c>
      <c r="H3" s="115" t="s">
        <v>10</v>
      </c>
      <c r="I3" s="115" t="s">
        <v>11</v>
      </c>
      <c r="J3" s="115" t="s">
        <v>5</v>
      </c>
      <c r="K3" s="115" t="s">
        <v>6</v>
      </c>
      <c r="L3" s="115" t="s">
        <v>7</v>
      </c>
      <c r="M3" s="115" t="s">
        <v>8</v>
      </c>
      <c r="N3" s="115" t="s">
        <v>9</v>
      </c>
      <c r="O3" s="115" t="s">
        <v>10</v>
      </c>
      <c r="P3" s="115" t="s">
        <v>11</v>
      </c>
      <c r="Q3" s="115" t="s">
        <v>5</v>
      </c>
      <c r="R3" s="115" t="s">
        <v>6</v>
      </c>
      <c r="S3" s="115" t="s">
        <v>7</v>
      </c>
      <c r="T3" s="115" t="s">
        <v>8</v>
      </c>
      <c r="U3" s="115" t="s">
        <v>9</v>
      </c>
      <c r="V3" s="115" t="s">
        <v>10</v>
      </c>
      <c r="W3" s="115" t="s">
        <v>11</v>
      </c>
      <c r="X3" s="115" t="s">
        <v>5</v>
      </c>
      <c r="Y3" s="115" t="s">
        <v>6</v>
      </c>
      <c r="Z3" s="115" t="s">
        <v>7</v>
      </c>
      <c r="AA3" s="115" t="s">
        <v>8</v>
      </c>
      <c r="AB3" s="115" t="s">
        <v>9</v>
      </c>
      <c r="AC3" s="115" t="s">
        <v>10</v>
      </c>
      <c r="AD3" s="115" t="s">
        <v>11</v>
      </c>
      <c r="AE3" s="115" t="s">
        <v>5</v>
      </c>
      <c r="AF3" s="115" t="s">
        <v>6</v>
      </c>
      <c r="AG3" s="115" t="s">
        <v>7</v>
      </c>
      <c r="AH3" s="115" t="s">
        <v>8</v>
      </c>
      <c r="AI3" s="115" t="s">
        <v>9</v>
      </c>
      <c r="AJ3" s="115" t="s">
        <v>10</v>
      </c>
      <c r="AK3" s="115" t="s">
        <v>11</v>
      </c>
      <c r="AL3" s="115" t="s">
        <v>5</v>
      </c>
      <c r="AM3" s="115" t="s">
        <v>6</v>
      </c>
      <c r="AN3" s="115" t="s">
        <v>7</v>
      </c>
      <c r="AO3" s="115" t="s">
        <v>8</v>
      </c>
      <c r="AP3" s="115" t="s">
        <v>9</v>
      </c>
      <c r="AQ3" s="115" t="s">
        <v>10</v>
      </c>
      <c r="AR3" s="116" t="s">
        <v>11</v>
      </c>
      <c r="AT3" s="112" t="s">
        <v>95</v>
      </c>
      <c r="AU3" s="112" t="s">
        <v>96</v>
      </c>
      <c r="AV3" s="112" t="s">
        <v>97</v>
      </c>
      <c r="AW3" s="112" t="s">
        <v>98</v>
      </c>
    </row>
    <row r="4" spans="2:49" ht="10.5">
      <c r="B4" s="42" t="s">
        <v>2</v>
      </c>
      <c r="C4" s="117">
        <f>IF(ISNUMBER(B4),IF(B4+1&lt;=$AW4,B4+1,""),IF(AND(COUNT($B4:B4)&lt;$AW4,C$2=$AU4),1,""))</f>
        <v>1</v>
      </c>
      <c r="D4" s="43">
        <f>IF(ISNUMBER(C4),IF(C4+1&lt;=$AW4,C4+1,""),IF(AND(COUNT($B4:C4)&lt;$AW4,D$2=$AU4),1,""))</f>
        <v>2</v>
      </c>
      <c r="E4" s="43">
        <f>IF(ISNUMBER(D4),IF(D4+1&lt;=$AW4,D4+1,""),IF(AND(COUNT($B4:D4)&lt;$AW4,E$2=$AU4),1,""))</f>
        <v>3</v>
      </c>
      <c r="F4" s="43">
        <f>IF(ISNUMBER(E4),IF(E4+1&lt;=$AW4,E4+1,""),IF(AND(COUNT($B4:E4)&lt;$AW4,F$2=$AU4),1,""))</f>
        <v>4</v>
      </c>
      <c r="G4" s="43">
        <f>IF(ISNUMBER(F4),IF(F4+1&lt;=$AW4,F4+1,""),IF(AND(COUNT($B4:F4)&lt;$AW4,G$2=$AU4),1,""))</f>
        <v>5</v>
      </c>
      <c r="H4" s="43">
        <f>IF(ISNUMBER(G4),IF(G4+1&lt;=$AW4,G4+1,""),IF(AND(COUNT($B4:G4)&lt;$AW4,H$2=$AU4),1,""))</f>
        <v>6</v>
      </c>
      <c r="I4" s="43">
        <f>IF(ISNUMBER(H4),IF(H4+1&lt;=$AW4,H4+1,""),IF(AND(COUNT($B4:H4)&lt;$AW4,I$2=$AU4),1,""))</f>
        <v>7</v>
      </c>
      <c r="J4" s="43">
        <f>IF(ISNUMBER(I4),IF(I4+1&lt;=$AW4,I4+1,""),IF(AND(COUNT($B4:I4)&lt;$AW4,J$2=$AU4),1,""))</f>
        <v>8</v>
      </c>
      <c r="K4" s="43">
        <f>IF(ISNUMBER(J4),IF(J4+1&lt;=$AW4,J4+1,""),IF(AND(COUNT($B4:J4)&lt;$AW4,K$2=$AU4),1,""))</f>
        <v>9</v>
      </c>
      <c r="L4" s="43">
        <f>IF(ISNUMBER(K4),IF(K4+1&lt;=$AW4,K4+1,""),IF(AND(COUNT($B4:K4)&lt;$AW4,L$2=$AU4),1,""))</f>
        <v>10</v>
      </c>
      <c r="M4" s="43">
        <f>IF(ISNUMBER(L4),IF(L4+1&lt;=$AW4,L4+1,""),IF(AND(COUNT($B4:L4)&lt;$AW4,M$2=$AU4),1,""))</f>
        <v>11</v>
      </c>
      <c r="N4" s="43">
        <f>IF(ISNUMBER(M4),IF(M4+1&lt;=$AW4,M4+1,""),IF(AND(COUNT($B4:M4)&lt;$AW4,N$2=$AU4),1,""))</f>
        <v>12</v>
      </c>
      <c r="O4" s="43">
        <f>IF(ISNUMBER(N4),IF(N4+1&lt;=$AW4,N4+1,""),IF(AND(COUNT($B4:N4)&lt;$AW4,O$2=$AU4),1,""))</f>
        <v>13</v>
      </c>
      <c r="P4" s="43">
        <f>IF(ISNUMBER(O4),IF(O4+1&lt;=$AW4,O4+1,""),IF(AND(COUNT($B4:O4)&lt;$AW4,P$2=$AU4),1,""))</f>
        <v>14</v>
      </c>
      <c r="Q4" s="43">
        <f>IF(ISNUMBER(P4),IF(P4+1&lt;=$AW4,P4+1,""),IF(AND(COUNT($B4:P4)&lt;$AW4,Q$2=$AU4),1,""))</f>
        <v>15</v>
      </c>
      <c r="R4" s="43">
        <f>IF(ISNUMBER(Q4),IF(Q4+1&lt;=$AW4,Q4+1,""),IF(AND(COUNT($B4:Q4)&lt;$AW4,R$2=$AU4),1,""))</f>
        <v>16</v>
      </c>
      <c r="S4" s="43">
        <f>IF(ISNUMBER(R4),IF(R4+1&lt;=$AW4,R4+1,""),IF(AND(COUNT($B4:R4)&lt;$AW4,S$2=$AU4),1,""))</f>
        <v>17</v>
      </c>
      <c r="T4" s="43">
        <f>IF(ISNUMBER(S4),IF(S4+1&lt;=$AW4,S4+1,""),IF(AND(COUNT($B4:S4)&lt;$AW4,T$2=$AU4),1,""))</f>
        <v>18</v>
      </c>
      <c r="U4" s="43">
        <f>IF(ISNUMBER(T4),IF(T4+1&lt;=$AW4,T4+1,""),IF(AND(COUNT($B4:T4)&lt;$AW4,U$2=$AU4),1,""))</f>
        <v>19</v>
      </c>
      <c r="V4" s="43">
        <f>IF(ISNUMBER(U4),IF(U4+1&lt;=$AW4,U4+1,""),IF(AND(COUNT($B4:U4)&lt;$AW4,V$2=$AU4),1,""))</f>
        <v>20</v>
      </c>
      <c r="W4" s="43">
        <f>IF(ISNUMBER(V4),IF(V4+1&lt;=$AW4,V4+1,""),IF(AND(COUNT($B4:V4)&lt;$AW4,W$2=$AU4),1,""))</f>
        <v>21</v>
      </c>
      <c r="X4" s="43">
        <f>IF(ISNUMBER(W4),IF(W4+1&lt;=$AW4,W4+1,""),IF(AND(COUNT($B4:W4)&lt;$AW4,X$2=$AU4),1,""))</f>
        <v>22</v>
      </c>
      <c r="Y4" s="43">
        <f>IF(ISNUMBER(X4),IF(X4+1&lt;=$AW4,X4+1,""),IF(AND(COUNT($B4:X4)&lt;$AW4,Y$2=$AU4),1,""))</f>
        <v>23</v>
      </c>
      <c r="Z4" s="43">
        <f>IF(ISNUMBER(Y4),IF(Y4+1&lt;=$AW4,Y4+1,""),IF(AND(COUNT($B4:Y4)&lt;$AW4,Z$2=$AU4),1,""))</f>
        <v>24</v>
      </c>
      <c r="AA4" s="43">
        <f>IF(ISNUMBER(Z4),IF(Z4+1&lt;=$AW4,Z4+1,""),IF(AND(COUNT($B4:Z4)&lt;$AW4,AA$2=$AU4),1,""))</f>
        <v>25</v>
      </c>
      <c r="AB4" s="43">
        <f>IF(ISNUMBER(AA4),IF(AA4+1&lt;=$AW4,AA4+1,""),IF(AND(COUNT($B4:AA4)&lt;$AW4,AB$2=$AU4),1,""))</f>
        <v>26</v>
      </c>
      <c r="AC4" s="43">
        <f>IF(ISNUMBER(AB4),IF(AB4+1&lt;=$AW4,AB4+1,""),IF(AND(COUNT($B4:AB4)&lt;$AW4,AC$2=$AU4),1,""))</f>
        <v>27</v>
      </c>
      <c r="AD4" s="43">
        <f>IF(ISNUMBER(AC4),IF(AC4+1&lt;=$AW4,AC4+1,""),IF(AND(COUNT($B4:AC4)&lt;$AW4,AD$2=$AU4),1,""))</f>
        <v>28</v>
      </c>
      <c r="AE4" s="43">
        <f>IF(ISNUMBER(AD4),IF(AD4+1&lt;=$AW4,AD4+1,""),IF(AND(COUNT($B4:AD4)&lt;$AW4,AE$2=$AU4),1,""))</f>
        <v>29</v>
      </c>
      <c r="AF4" s="43">
        <f>IF(ISNUMBER(AE4),IF(AE4+1&lt;=$AW4,AE4+1,""),IF(AND(COUNT($B4:AE4)&lt;$AW4,AF$2=$AU4),1,""))</f>
        <v>30</v>
      </c>
      <c r="AG4" s="43">
        <f>IF(ISNUMBER(AF4),IF(AF4+1&lt;=$AW4,AF4+1,""),IF(AND(COUNT($B4:AF4)&lt;$AW4,AG$2=$AU4),1,""))</f>
        <v>31</v>
      </c>
      <c r="AH4" s="43">
        <f>IF(ISNUMBER(AG4),IF(AG4+1&lt;=$AW4,AG4+1,""),IF(AND(COUNT($B4:AG4)&lt;$AW4,AH$2=$AU4),1,""))</f>
      </c>
      <c r="AI4" s="43">
        <f>IF(ISNUMBER(AH4),IF(AH4+1&lt;=$AW4,AH4+1,""),IF(AND(COUNT($B4:AH4)&lt;$AW4,AI$2=$AU4),1,""))</f>
      </c>
      <c r="AJ4" s="43">
        <f>IF(ISNUMBER(AI4),IF(AI4+1&lt;=$AW4,AI4+1,""),IF(AND(COUNT($B4:AI4)&lt;$AW4,AJ$2=$AU4),1,""))</f>
      </c>
      <c r="AK4" s="43">
        <f>IF(ISNUMBER(AJ4),IF(AJ4+1&lt;=$AW4,AJ4+1,""),IF(AND(COUNT($B4:AJ4)&lt;$AW4,AK$2=$AU4),1,""))</f>
      </c>
      <c r="AL4" s="43">
        <f>IF(ISNUMBER(AK4),IF(AK4+1&lt;=$AW4,AK4+1,""),IF(AND(COUNT($B4:AK4)&lt;$AW4,AL$2=$AU4),1,""))</f>
      </c>
      <c r="AM4" s="43">
        <f>IF(ISNUMBER(AL4),IF(AL4+1&lt;=$AW4,AL4+1,""),IF(AND(COUNT($B4:AL4)&lt;$AW4,AM$2=$AU4),1,""))</f>
      </c>
      <c r="AN4" s="43">
        <f>IF(ISNUMBER(AM4),IF(AM4+1&lt;=$AW4,AM4+1,""),IF(AND(COUNT($B4:AM4)&lt;$AW4,AN$2=$AU4),1,""))</f>
      </c>
      <c r="AO4" s="43">
        <f>IF(ISNUMBER(AN4),IF(AN4+1&lt;=$AW4,AN4+1,""),IF(AND(COUNT($B4:AN4)&lt;$AW4,AO$2=$AU4),1,""))</f>
      </c>
      <c r="AP4" s="43">
        <f>IF(ISNUMBER(AO4),IF(AO4+1&lt;=$AW4,AO4+1,""),IF(AND(COUNT($B4:AO4)&lt;$AW4,AP$2=$AU4),1,""))</f>
      </c>
      <c r="AQ4" s="43">
        <f>IF(ISNUMBER(AP4),IF(AP4+1&lt;=$AW4,AP4+1,""),IF(AND(COUNT($B4:AP4)&lt;$AW4,AQ$2=$AU4),1,""))</f>
      </c>
      <c r="AR4" s="44">
        <f>IF(ISNUMBER(AQ4),IF(AQ4+1&lt;=$AW4,AQ4+1,""),IF(AND(COUNT($B4:AQ4)&lt;$AW4,AR$2=$AU4),1,""))</f>
      </c>
      <c r="AS4" s="25"/>
      <c r="AT4" s="112">
        <v>1</v>
      </c>
      <c r="AU4" s="112">
        <f>WEEKDAY(DATE(Übersicht!$D$3,AT4,1))</f>
        <v>1</v>
      </c>
      <c r="AV4" s="112">
        <f>WEEKDAY(DATE(Übersicht!$D$3,AT4+1,1)-1)</f>
        <v>3</v>
      </c>
      <c r="AW4" s="112">
        <f>DATE(Übersicht!$D$3,AT4+1,1)-DATE(Übersicht!$D$3,AT4,1)</f>
        <v>31</v>
      </c>
    </row>
    <row r="5" spans="2:49" ht="10.5">
      <c r="B5" s="45" t="s">
        <v>3</v>
      </c>
      <c r="C5" s="118">
        <f>IF(ISNUMBER(B5),IF(B5+1&lt;=$AW5,B5+1,""),IF(AND(COUNT($B5:B5)&lt;$AW5,C$2=$AU5),1,""))</f>
      </c>
      <c r="D5" s="46">
        <f>IF(ISNUMBER(C5),IF(C5+1&lt;=$AW5,C5+1,""),IF(AND(COUNT($B5:C5)&lt;$AW5,D$2=$AU5),1,""))</f>
      </c>
      <c r="E5" s="46">
        <f>IF(ISNUMBER(D5),IF(D5+1&lt;=$AW5,D5+1,""),IF(AND(COUNT($B5:D5)&lt;$AW5,E$2=$AU5),1,""))</f>
      </c>
      <c r="F5" s="46">
        <f>IF(ISNUMBER(E5),IF(E5+1&lt;=$AW5,E5+1,""),IF(AND(COUNT($B5:E5)&lt;$AW5,F$2=$AU5),1,""))</f>
        <v>1</v>
      </c>
      <c r="G5" s="46">
        <f>IF(ISNUMBER(F5),IF(F5+1&lt;=$AW5,F5+1,""),IF(AND(COUNT($B5:F5)&lt;$AW5,G$2=$AU5),1,""))</f>
        <v>2</v>
      </c>
      <c r="H5" s="46">
        <f>IF(ISNUMBER(G5),IF(G5+1&lt;=$AW5,G5+1,""),IF(AND(COUNT($B5:G5)&lt;$AW5,H$2=$AU5),1,""))</f>
        <v>3</v>
      </c>
      <c r="I5" s="46">
        <f>IF(ISNUMBER(H5),IF(H5+1&lt;=$AW5,H5+1,""),IF(AND(COUNT($B5:H5)&lt;$AW5,I$2=$AU5),1,""))</f>
        <v>4</v>
      </c>
      <c r="J5" s="46">
        <f>IF(ISNUMBER(I5),IF(I5+1&lt;=$AW5,I5+1,""),IF(AND(COUNT($B5:I5)&lt;$AW5,J$2=$AU5),1,""))</f>
        <v>5</v>
      </c>
      <c r="K5" s="46">
        <f>IF(ISNUMBER(J5),IF(J5+1&lt;=$AW5,J5+1,""),IF(AND(COUNT($B5:J5)&lt;$AW5,K$2=$AU5),1,""))</f>
        <v>6</v>
      </c>
      <c r="L5" s="46">
        <f>IF(ISNUMBER(K5),IF(K5+1&lt;=$AW5,K5+1,""),IF(AND(COUNT($B5:K5)&lt;$AW5,L$2=$AU5),1,""))</f>
        <v>7</v>
      </c>
      <c r="M5" s="46">
        <f>IF(ISNUMBER(L5),IF(L5+1&lt;=$AW5,L5+1,""),IF(AND(COUNT($B5:L5)&lt;$AW5,M$2=$AU5),1,""))</f>
        <v>8</v>
      </c>
      <c r="N5" s="46">
        <f>IF(ISNUMBER(M5),IF(M5+1&lt;=$AW5,M5+1,""),IF(AND(COUNT($B5:M5)&lt;$AW5,N$2=$AU5),1,""))</f>
        <v>9</v>
      </c>
      <c r="O5" s="46">
        <f>IF(ISNUMBER(N5),IF(N5+1&lt;=$AW5,N5+1,""),IF(AND(COUNT($B5:N5)&lt;$AW5,O$2=$AU5),1,""))</f>
        <v>10</v>
      </c>
      <c r="P5" s="46">
        <f>IF(ISNUMBER(O5),IF(O5+1&lt;=$AW5,O5+1,""),IF(AND(COUNT($B5:O5)&lt;$AW5,P$2=$AU5),1,""))</f>
        <v>11</v>
      </c>
      <c r="Q5" s="46">
        <f>IF(ISNUMBER(P5),IF(P5+1&lt;=$AW5,P5+1,""),IF(AND(COUNT($B5:P5)&lt;$AW5,Q$2=$AU5),1,""))</f>
        <v>12</v>
      </c>
      <c r="R5" s="46">
        <f>IF(ISNUMBER(Q5),IF(Q5+1&lt;=$AW5,Q5+1,""),IF(AND(COUNT($B5:Q5)&lt;$AW5,R$2=$AU5),1,""))</f>
        <v>13</v>
      </c>
      <c r="S5" s="46">
        <f>IF(ISNUMBER(R5),IF(R5+1&lt;=$AW5,R5+1,""),IF(AND(COUNT($B5:R5)&lt;$AW5,S$2=$AU5),1,""))</f>
        <v>14</v>
      </c>
      <c r="T5" s="46">
        <f>IF(ISNUMBER(S5),IF(S5+1&lt;=$AW5,S5+1,""),IF(AND(COUNT($B5:S5)&lt;$AW5,T$2=$AU5),1,""))</f>
        <v>15</v>
      </c>
      <c r="U5" s="46">
        <f>IF(ISNUMBER(T5),IF(T5+1&lt;=$AW5,T5+1,""),IF(AND(COUNT($B5:T5)&lt;$AW5,U$2=$AU5),1,""))</f>
        <v>16</v>
      </c>
      <c r="V5" s="46">
        <f>IF(ISNUMBER(U5),IF(U5+1&lt;=$AW5,U5+1,""),IF(AND(COUNT($B5:U5)&lt;$AW5,V$2=$AU5),1,""))</f>
        <v>17</v>
      </c>
      <c r="W5" s="46">
        <f>IF(ISNUMBER(V5),IF(V5+1&lt;=$AW5,V5+1,""),IF(AND(COUNT($B5:V5)&lt;$AW5,W$2=$AU5),1,""))</f>
        <v>18</v>
      </c>
      <c r="X5" s="46">
        <f>IF(ISNUMBER(W5),IF(W5+1&lt;=$AW5,W5+1,""),IF(AND(COUNT($B5:W5)&lt;$AW5,X$2=$AU5),1,""))</f>
        <v>19</v>
      </c>
      <c r="Y5" s="46">
        <f>IF(ISNUMBER(X5),IF(X5+1&lt;=$AW5,X5+1,""),IF(AND(COUNT($B5:X5)&lt;$AW5,Y$2=$AU5),1,""))</f>
        <v>20</v>
      </c>
      <c r="Z5" s="46">
        <f>IF(ISNUMBER(Y5),IF(Y5+1&lt;=$AW5,Y5+1,""),IF(AND(COUNT($B5:Y5)&lt;$AW5,Z$2=$AU5),1,""))</f>
        <v>21</v>
      </c>
      <c r="AA5" s="46">
        <f>IF(ISNUMBER(Z5),IF(Z5+1&lt;=$AW5,Z5+1,""),IF(AND(COUNT($B5:Z5)&lt;$AW5,AA$2=$AU5),1,""))</f>
        <v>22</v>
      </c>
      <c r="AB5" s="46">
        <f>IF(ISNUMBER(AA5),IF(AA5+1&lt;=$AW5,AA5+1,""),IF(AND(COUNT($B5:AA5)&lt;$AW5,AB$2=$AU5),1,""))</f>
        <v>23</v>
      </c>
      <c r="AC5" s="46">
        <f>IF(ISNUMBER(AB5),IF(AB5+1&lt;=$AW5,AB5+1,""),IF(AND(COUNT($B5:AB5)&lt;$AW5,AC$2=$AU5),1,""))</f>
        <v>24</v>
      </c>
      <c r="AD5" s="46">
        <f>IF(ISNUMBER(AC5),IF(AC5+1&lt;=$AW5,AC5+1,""),IF(AND(COUNT($B5:AC5)&lt;$AW5,AD$2=$AU5),1,""))</f>
        <v>25</v>
      </c>
      <c r="AE5" s="46">
        <f>IF(ISNUMBER(AD5),IF(AD5+1&lt;=$AW5,AD5+1,""),IF(AND(COUNT($B5:AD5)&lt;$AW5,AE$2=$AU5),1,""))</f>
        <v>26</v>
      </c>
      <c r="AF5" s="46">
        <f>IF(ISNUMBER(AE5),IF(AE5+1&lt;=$AW5,AE5+1,""),IF(AND(COUNT($B5:AE5)&lt;$AW5,AF$2=$AU5),1,""))</f>
        <v>27</v>
      </c>
      <c r="AG5" s="46">
        <f>IF(ISNUMBER(AF5),IF(AF5+1&lt;=$AW5,AF5+1,""),IF(AND(COUNT($B5:AF5)&lt;$AW5,AG$2=$AU5),1,""))</f>
        <v>28</v>
      </c>
      <c r="AH5" s="46">
        <f>IF(ISNUMBER(AG5),IF(AG5+1&lt;=$AW5,AG5+1,""),IF(AND(COUNT($B5:AG5)&lt;$AW5,AH$2=$AU5),1,""))</f>
        <v>29</v>
      </c>
      <c r="AI5" s="46">
        <f>IF(ISNUMBER(AH5),IF(AH5+1&lt;=$AW5,AH5+1,""),IF(AND(COUNT($B5:AH5)&lt;$AW5,AI$2=$AU5),1,""))</f>
      </c>
      <c r="AJ5" s="46">
        <f>IF(ISNUMBER(AI5),IF(AI5+1&lt;=$AW5,AI5+1,""),IF(AND(COUNT($B5:AI5)&lt;$AW5,AJ$2=$AU5),1,""))</f>
      </c>
      <c r="AK5" s="46">
        <f>IF(ISNUMBER(AJ5),IF(AJ5+1&lt;=$AW5,AJ5+1,""),IF(AND(COUNT($B5:AJ5)&lt;$AW5,AK$2=$AU5),1,""))</f>
      </c>
      <c r="AL5" s="46">
        <f>IF(ISNUMBER(AK5),IF(AK5+1&lt;=$AW5,AK5+1,""),IF(AND(COUNT($B5:AK5)&lt;$AW5,AL$2=$AU5),1,""))</f>
      </c>
      <c r="AM5" s="46">
        <f>IF(ISNUMBER(AL5),IF(AL5+1&lt;=$AW5,AL5+1,""),IF(AND(COUNT($B5:AL5)&lt;$AW5,AM$2=$AU5),1,""))</f>
      </c>
      <c r="AN5" s="46">
        <f>IF(ISNUMBER(AM5),IF(AM5+1&lt;=$AW5,AM5+1,""),IF(AND(COUNT($B5:AM5)&lt;$AW5,AN$2=$AU5),1,""))</f>
      </c>
      <c r="AO5" s="46">
        <f>IF(ISNUMBER(AN5),IF(AN5+1&lt;=$AW5,AN5+1,""),IF(AND(COUNT($B5:AN5)&lt;$AW5,AO$2=$AU5),1,""))</f>
      </c>
      <c r="AP5" s="46">
        <f>IF(ISNUMBER(AO5),IF(AO5+1&lt;=$AW5,AO5+1,""),IF(AND(COUNT($B5:AO5)&lt;$AW5,AP$2=$AU5),1,""))</f>
      </c>
      <c r="AQ5" s="46">
        <f>IF(ISNUMBER(AP5),IF(AP5+1&lt;=$AW5,AP5+1,""),IF(AND(COUNT($B5:AP5)&lt;$AW5,AQ$2=$AU5),1,""))</f>
      </c>
      <c r="AR5" s="47">
        <f>IF(ISNUMBER(AQ5),IF(AQ5+1&lt;=$AW5,AQ5+1,""),IF(AND(COUNT($B5:AQ5)&lt;$AW5,AR$2=$AU5),1,""))</f>
      </c>
      <c r="AT5" s="112">
        <v>2</v>
      </c>
      <c r="AU5" s="112">
        <f>WEEKDAY(DATE(Übersicht!$D$3,AT5,1))</f>
        <v>4</v>
      </c>
      <c r="AV5" s="112">
        <f>WEEKDAY(DATE(Übersicht!$D$3,AT5+1,1)-1)</f>
        <v>4</v>
      </c>
      <c r="AW5" s="112">
        <f>DATE(Übersicht!$D$3,AT5+1,1)-DATE(Übersicht!$D$3,AT5,1)</f>
        <v>29</v>
      </c>
    </row>
    <row r="6" spans="2:49" ht="10.5">
      <c r="B6" s="45" t="s">
        <v>4</v>
      </c>
      <c r="C6" s="118">
        <f>IF(ISNUMBER(B6),IF(B6+1&lt;=$AW6,B6+1,""),IF(AND(COUNT($B6:B6)&lt;$AW6,C$2=$AU6),1,""))</f>
      </c>
      <c r="D6" s="46">
        <f>IF(ISNUMBER(C6),IF(C6+1&lt;=$AW6,C6+1,""),IF(AND(COUNT($B6:C6)&lt;$AW6,D$2=$AU6),1,""))</f>
      </c>
      <c r="E6" s="46">
        <f>IF(ISNUMBER(D6),IF(D6+1&lt;=$AW6,D6+1,""),IF(AND(COUNT($B6:D6)&lt;$AW6,E$2=$AU6),1,""))</f>
      </c>
      <c r="F6" s="46">
        <f>IF(ISNUMBER(E6),IF(E6+1&lt;=$AW6,E6+1,""),IF(AND(COUNT($B6:E6)&lt;$AW6,F$2=$AU6),1,""))</f>
      </c>
      <c r="G6" s="46">
        <f>IF(ISNUMBER(F6),IF(F6+1&lt;=$AW6,F6+1,""),IF(AND(COUNT($B6:F6)&lt;$AW6,G$2=$AU6),1,""))</f>
        <v>1</v>
      </c>
      <c r="H6" s="46">
        <f>IF(ISNUMBER(G6),IF(G6+1&lt;=$AW6,G6+1,""),IF(AND(COUNT($B6:G6)&lt;$AW6,H$2=$AU6),1,""))</f>
        <v>2</v>
      </c>
      <c r="I6" s="46">
        <f>IF(ISNUMBER(H6),IF(H6+1&lt;=$AW6,H6+1,""),IF(AND(COUNT($B6:H6)&lt;$AW6,I$2=$AU6),1,""))</f>
        <v>3</v>
      </c>
      <c r="J6" s="46">
        <f>IF(ISNUMBER(I6),IF(I6+1&lt;=$AW6,I6+1,""),IF(AND(COUNT($B6:I6)&lt;$AW6,J$2=$AU6),1,""))</f>
        <v>4</v>
      </c>
      <c r="K6" s="46">
        <f>IF(ISNUMBER(J6),IF(J6+1&lt;=$AW6,J6+1,""),IF(AND(COUNT($B6:J6)&lt;$AW6,K$2=$AU6),1,""))</f>
        <v>5</v>
      </c>
      <c r="L6" s="46">
        <f>IF(ISNUMBER(K6),IF(K6+1&lt;=$AW6,K6+1,""),IF(AND(COUNT($B6:K6)&lt;$AW6,L$2=$AU6),1,""))</f>
        <v>6</v>
      </c>
      <c r="M6" s="46">
        <f>IF(ISNUMBER(L6),IF(L6+1&lt;=$AW6,L6+1,""),IF(AND(COUNT($B6:L6)&lt;$AW6,M$2=$AU6),1,""))</f>
        <v>7</v>
      </c>
      <c r="N6" s="46">
        <f>IF(ISNUMBER(M6),IF(M6+1&lt;=$AW6,M6+1,""),IF(AND(COUNT($B6:M6)&lt;$AW6,N$2=$AU6),1,""))</f>
        <v>8</v>
      </c>
      <c r="O6" s="46">
        <f>IF(ISNUMBER(N6),IF(N6+1&lt;=$AW6,N6+1,""),IF(AND(COUNT($B6:N6)&lt;$AW6,O$2=$AU6),1,""))</f>
        <v>9</v>
      </c>
      <c r="P6" s="46">
        <f>IF(ISNUMBER(O6),IF(O6+1&lt;=$AW6,O6+1,""),IF(AND(COUNT($B6:O6)&lt;$AW6,P$2=$AU6),1,""))</f>
        <v>10</v>
      </c>
      <c r="Q6" s="46">
        <f>IF(ISNUMBER(P6),IF(P6+1&lt;=$AW6,P6+1,""),IF(AND(COUNT($B6:P6)&lt;$AW6,Q$2=$AU6),1,""))</f>
        <v>11</v>
      </c>
      <c r="R6" s="46">
        <f>IF(ISNUMBER(Q6),IF(Q6+1&lt;=$AW6,Q6+1,""),IF(AND(COUNT($B6:Q6)&lt;$AW6,R$2=$AU6),1,""))</f>
        <v>12</v>
      </c>
      <c r="S6" s="46">
        <f>IF(ISNUMBER(R6),IF(R6+1&lt;=$AW6,R6+1,""),IF(AND(COUNT($B6:R6)&lt;$AW6,S$2=$AU6),1,""))</f>
        <v>13</v>
      </c>
      <c r="T6" s="46">
        <f>IF(ISNUMBER(S6),IF(S6+1&lt;=$AW6,S6+1,""),IF(AND(COUNT($B6:S6)&lt;$AW6,T$2=$AU6),1,""))</f>
        <v>14</v>
      </c>
      <c r="U6" s="46">
        <f>IF(ISNUMBER(T6),IF(T6+1&lt;=$AW6,T6+1,""),IF(AND(COUNT($B6:T6)&lt;$AW6,U$2=$AU6),1,""))</f>
        <v>15</v>
      </c>
      <c r="V6" s="46">
        <f>IF(ISNUMBER(U6),IF(U6+1&lt;=$AW6,U6+1,""),IF(AND(COUNT($B6:U6)&lt;$AW6,V$2=$AU6),1,""))</f>
        <v>16</v>
      </c>
      <c r="W6" s="46">
        <f>IF(ISNUMBER(V6),IF(V6+1&lt;=$AW6,V6+1,""),IF(AND(COUNT($B6:V6)&lt;$AW6,W$2=$AU6),1,""))</f>
        <v>17</v>
      </c>
      <c r="X6" s="46">
        <f>IF(ISNUMBER(W6),IF(W6+1&lt;=$AW6,W6+1,""),IF(AND(COUNT($B6:W6)&lt;$AW6,X$2=$AU6),1,""))</f>
        <v>18</v>
      </c>
      <c r="Y6" s="46">
        <f>IF(ISNUMBER(X6),IF(X6+1&lt;=$AW6,X6+1,""),IF(AND(COUNT($B6:X6)&lt;$AW6,Y$2=$AU6),1,""))</f>
        <v>19</v>
      </c>
      <c r="Z6" s="46">
        <f>IF(ISNUMBER(Y6),IF(Y6+1&lt;=$AW6,Y6+1,""),IF(AND(COUNT($B6:Y6)&lt;$AW6,Z$2=$AU6),1,""))</f>
        <v>20</v>
      </c>
      <c r="AA6" s="46">
        <f>IF(ISNUMBER(Z6),IF(Z6+1&lt;=$AW6,Z6+1,""),IF(AND(COUNT($B6:Z6)&lt;$AW6,AA$2=$AU6),1,""))</f>
        <v>21</v>
      </c>
      <c r="AB6" s="46">
        <f>IF(ISNUMBER(AA6),IF(AA6+1&lt;=$AW6,AA6+1,""),IF(AND(COUNT($B6:AA6)&lt;$AW6,AB$2=$AU6),1,""))</f>
        <v>22</v>
      </c>
      <c r="AC6" s="46">
        <f>IF(ISNUMBER(AB6),IF(AB6+1&lt;=$AW6,AB6+1,""),IF(AND(COUNT($B6:AB6)&lt;$AW6,AC$2=$AU6),1,""))</f>
        <v>23</v>
      </c>
      <c r="AD6" s="46">
        <f>IF(ISNUMBER(AC6),IF(AC6+1&lt;=$AW6,AC6+1,""),IF(AND(COUNT($B6:AC6)&lt;$AW6,AD$2=$AU6),1,""))</f>
        <v>24</v>
      </c>
      <c r="AE6" s="46">
        <f>IF(ISNUMBER(AD6),IF(AD6+1&lt;=$AW6,AD6+1,""),IF(AND(COUNT($B6:AD6)&lt;$AW6,AE$2=$AU6),1,""))</f>
        <v>25</v>
      </c>
      <c r="AF6" s="46">
        <f>IF(ISNUMBER(AE6),IF(AE6+1&lt;=$AW6,AE6+1,""),IF(AND(COUNT($B6:AE6)&lt;$AW6,AF$2=$AU6),1,""))</f>
        <v>26</v>
      </c>
      <c r="AG6" s="46">
        <f>IF(ISNUMBER(AF6),IF(AF6+1&lt;=$AW6,AF6+1,""),IF(AND(COUNT($B6:AF6)&lt;$AW6,AG$2=$AU6),1,""))</f>
        <v>27</v>
      </c>
      <c r="AH6" s="46">
        <f>IF(ISNUMBER(AG6),IF(AG6+1&lt;=$AW6,AG6+1,""),IF(AND(COUNT($B6:AG6)&lt;$AW6,AH$2=$AU6),1,""))</f>
        <v>28</v>
      </c>
      <c r="AI6" s="46">
        <f>IF(ISNUMBER(AH6),IF(AH6+1&lt;=$AW6,AH6+1,""),IF(AND(COUNT($B6:AH6)&lt;$AW6,AI$2=$AU6),1,""))</f>
        <v>29</v>
      </c>
      <c r="AJ6" s="46">
        <f>IF(ISNUMBER(AI6),IF(AI6+1&lt;=$AW6,AI6+1,""),IF(AND(COUNT($B6:AI6)&lt;$AW6,AJ$2=$AU6),1,""))</f>
        <v>30</v>
      </c>
      <c r="AK6" s="46">
        <f>IF(ISNUMBER(AJ6),IF(AJ6+1&lt;=$AW6,AJ6+1,""),IF(AND(COUNT($B6:AJ6)&lt;$AW6,AK$2=$AU6),1,""))</f>
        <v>31</v>
      </c>
      <c r="AL6" s="46">
        <f>IF(ISNUMBER(AK6),IF(AK6+1&lt;=$AW6,AK6+1,""),IF(AND(COUNT($B6:AK6)&lt;$AW6,AL$2=$AU6),1,""))</f>
      </c>
      <c r="AM6" s="46">
        <f>IF(ISNUMBER(AL6),IF(AL6+1&lt;=$AW6,AL6+1,""),IF(AND(COUNT($B6:AL6)&lt;$AW6,AM$2=$AU6),1,""))</f>
      </c>
      <c r="AN6" s="46">
        <f>IF(ISNUMBER(AM6),IF(AM6+1&lt;=$AW6,AM6+1,""),IF(AND(COUNT($B6:AM6)&lt;$AW6,AN$2=$AU6),1,""))</f>
      </c>
      <c r="AO6" s="46">
        <f>IF(ISNUMBER(AN6),IF(AN6+1&lt;=$AW6,AN6+1,""),IF(AND(COUNT($B6:AN6)&lt;$AW6,AO$2=$AU6),1,""))</f>
      </c>
      <c r="AP6" s="46">
        <f>IF(ISNUMBER(AO6),IF(AO6+1&lt;=$AW6,AO6+1,""),IF(AND(COUNT($B6:AO6)&lt;$AW6,AP$2=$AU6),1,""))</f>
      </c>
      <c r="AQ6" s="46">
        <f>IF(ISNUMBER(AP6),IF(AP6+1&lt;=$AW6,AP6+1,""),IF(AND(COUNT($B6:AP6)&lt;$AW6,AQ$2=$AU6),1,""))</f>
      </c>
      <c r="AR6" s="47">
        <f>IF(ISNUMBER(AQ6),IF(AQ6+1&lt;=$AW6,AQ6+1,""),IF(AND(COUNT($B6:AQ6)&lt;$AW6,AR$2=$AU6),1,""))</f>
      </c>
      <c r="AT6" s="112">
        <v>3</v>
      </c>
      <c r="AU6" s="112">
        <f>WEEKDAY(DATE(Übersicht!$D$3,AT6,1))</f>
        <v>5</v>
      </c>
      <c r="AV6" s="112">
        <f>WEEKDAY(DATE(Übersicht!$D$3,AT6+1,1)-1)</f>
        <v>7</v>
      </c>
      <c r="AW6" s="112">
        <f>DATE(Übersicht!$D$3,AT6+1,1)-DATE(Übersicht!$D$3,AT6,1)</f>
        <v>31</v>
      </c>
    </row>
    <row r="7" spans="2:49" ht="10.5">
      <c r="B7" s="45" t="s">
        <v>12</v>
      </c>
      <c r="C7" s="118">
        <f>IF(ISNUMBER(B7),IF(B7+1&lt;=$AW7,B7+1,""),IF(AND(COUNT($B7:B7)&lt;$AW7,C$2=$AU7),1,""))</f>
        <v>1</v>
      </c>
      <c r="D7" s="46">
        <f>IF(ISNUMBER(C7),IF(C7+1&lt;=$AW7,C7+1,""),IF(AND(COUNT($B7:C7)&lt;$AW7,D$2=$AU7),1,""))</f>
        <v>2</v>
      </c>
      <c r="E7" s="46">
        <f>IF(ISNUMBER(D7),IF(D7+1&lt;=$AW7,D7+1,""),IF(AND(COUNT($B7:D7)&lt;$AW7,E$2=$AU7),1,""))</f>
        <v>3</v>
      </c>
      <c r="F7" s="46">
        <f>IF(ISNUMBER(E7),IF(E7+1&lt;=$AW7,E7+1,""),IF(AND(COUNT($B7:E7)&lt;$AW7,F$2=$AU7),1,""))</f>
        <v>4</v>
      </c>
      <c r="G7" s="46">
        <f>IF(ISNUMBER(F7),IF(F7+1&lt;=$AW7,F7+1,""),IF(AND(COUNT($B7:F7)&lt;$AW7,G$2=$AU7),1,""))</f>
        <v>5</v>
      </c>
      <c r="H7" s="46">
        <f>IF(ISNUMBER(G7),IF(G7+1&lt;=$AW7,G7+1,""),IF(AND(COUNT($B7:G7)&lt;$AW7,H$2=$AU7),1,""))</f>
        <v>6</v>
      </c>
      <c r="I7" s="46">
        <f>IF(ISNUMBER(H7),IF(H7+1&lt;=$AW7,H7+1,""),IF(AND(COUNT($B7:H7)&lt;$AW7,I$2=$AU7),1,""))</f>
        <v>7</v>
      </c>
      <c r="J7" s="46">
        <f>IF(ISNUMBER(I7),IF(I7+1&lt;=$AW7,I7+1,""),IF(AND(COUNT($B7:I7)&lt;$AW7,J$2=$AU7),1,""))</f>
        <v>8</v>
      </c>
      <c r="K7" s="46">
        <f>IF(ISNUMBER(J7),IF(J7+1&lt;=$AW7,J7+1,""),IF(AND(COUNT($B7:J7)&lt;$AW7,K$2=$AU7),1,""))</f>
        <v>9</v>
      </c>
      <c r="L7" s="46">
        <f>IF(ISNUMBER(K7),IF(K7+1&lt;=$AW7,K7+1,""),IF(AND(COUNT($B7:K7)&lt;$AW7,L$2=$AU7),1,""))</f>
        <v>10</v>
      </c>
      <c r="M7" s="46">
        <f>IF(ISNUMBER(L7),IF(L7+1&lt;=$AW7,L7+1,""),IF(AND(COUNT($B7:L7)&lt;$AW7,M$2=$AU7),1,""))</f>
        <v>11</v>
      </c>
      <c r="N7" s="46">
        <f>IF(ISNUMBER(M7),IF(M7+1&lt;=$AW7,M7+1,""),IF(AND(COUNT($B7:M7)&lt;$AW7,N$2=$AU7),1,""))</f>
        <v>12</v>
      </c>
      <c r="O7" s="46">
        <f>IF(ISNUMBER(N7),IF(N7+1&lt;=$AW7,N7+1,""),IF(AND(COUNT($B7:N7)&lt;$AW7,O$2=$AU7),1,""))</f>
        <v>13</v>
      </c>
      <c r="P7" s="46">
        <f>IF(ISNUMBER(O7),IF(O7+1&lt;=$AW7,O7+1,""),IF(AND(COUNT($B7:O7)&lt;$AW7,P$2=$AU7),1,""))</f>
        <v>14</v>
      </c>
      <c r="Q7" s="46">
        <f>IF(ISNUMBER(P7),IF(P7+1&lt;=$AW7,P7+1,""),IF(AND(COUNT($B7:P7)&lt;$AW7,Q$2=$AU7),1,""))</f>
        <v>15</v>
      </c>
      <c r="R7" s="46">
        <f>IF(ISNUMBER(Q7),IF(Q7+1&lt;=$AW7,Q7+1,""),IF(AND(COUNT($B7:Q7)&lt;$AW7,R$2=$AU7),1,""))</f>
        <v>16</v>
      </c>
      <c r="S7" s="46">
        <f>IF(ISNUMBER(R7),IF(R7+1&lt;=$AW7,R7+1,""),IF(AND(COUNT($B7:R7)&lt;$AW7,S$2=$AU7),1,""))</f>
        <v>17</v>
      </c>
      <c r="T7" s="46">
        <f>IF(ISNUMBER(S7),IF(S7+1&lt;=$AW7,S7+1,""),IF(AND(COUNT($B7:S7)&lt;$AW7,T$2=$AU7),1,""))</f>
        <v>18</v>
      </c>
      <c r="U7" s="46">
        <f>IF(ISNUMBER(T7),IF(T7+1&lt;=$AW7,T7+1,""),IF(AND(COUNT($B7:T7)&lt;$AW7,U$2=$AU7),1,""))</f>
        <v>19</v>
      </c>
      <c r="V7" s="46">
        <f>IF(ISNUMBER(U7),IF(U7+1&lt;=$AW7,U7+1,""),IF(AND(COUNT($B7:U7)&lt;$AW7,V$2=$AU7),1,""))</f>
        <v>20</v>
      </c>
      <c r="W7" s="46">
        <f>IF(ISNUMBER(V7),IF(V7+1&lt;=$AW7,V7+1,""),IF(AND(COUNT($B7:V7)&lt;$AW7,W$2=$AU7),1,""))</f>
        <v>21</v>
      </c>
      <c r="X7" s="46">
        <f>IF(ISNUMBER(W7),IF(W7+1&lt;=$AW7,W7+1,""),IF(AND(COUNT($B7:W7)&lt;$AW7,X$2=$AU7),1,""))</f>
        <v>22</v>
      </c>
      <c r="Y7" s="46">
        <f>IF(ISNUMBER(X7),IF(X7+1&lt;=$AW7,X7+1,""),IF(AND(COUNT($B7:X7)&lt;$AW7,Y$2=$AU7),1,""))</f>
        <v>23</v>
      </c>
      <c r="Z7" s="46">
        <f>IF(ISNUMBER(Y7),IF(Y7+1&lt;=$AW7,Y7+1,""),IF(AND(COUNT($B7:Y7)&lt;$AW7,Z$2=$AU7),1,""))</f>
        <v>24</v>
      </c>
      <c r="AA7" s="46">
        <f>IF(ISNUMBER(Z7),IF(Z7+1&lt;=$AW7,Z7+1,""),IF(AND(COUNT($B7:Z7)&lt;$AW7,AA$2=$AU7),1,""))</f>
        <v>25</v>
      </c>
      <c r="AB7" s="46">
        <f>IF(ISNUMBER(AA7),IF(AA7+1&lt;=$AW7,AA7+1,""),IF(AND(COUNT($B7:AA7)&lt;$AW7,AB$2=$AU7),1,""))</f>
        <v>26</v>
      </c>
      <c r="AC7" s="46">
        <f>IF(ISNUMBER(AB7),IF(AB7+1&lt;=$AW7,AB7+1,""),IF(AND(COUNT($B7:AB7)&lt;$AW7,AC$2=$AU7),1,""))</f>
        <v>27</v>
      </c>
      <c r="AD7" s="46">
        <f>IF(ISNUMBER(AC7),IF(AC7+1&lt;=$AW7,AC7+1,""),IF(AND(COUNT($B7:AC7)&lt;$AW7,AD$2=$AU7),1,""))</f>
        <v>28</v>
      </c>
      <c r="AE7" s="46">
        <f>IF(ISNUMBER(AD7),IF(AD7+1&lt;=$AW7,AD7+1,""),IF(AND(COUNT($B7:AD7)&lt;$AW7,AE$2=$AU7),1,""))</f>
        <v>29</v>
      </c>
      <c r="AF7" s="46">
        <f>IF(ISNUMBER(AE7),IF(AE7+1&lt;=$AW7,AE7+1,""),IF(AND(COUNT($B7:AE7)&lt;$AW7,AF$2=$AU7),1,""))</f>
        <v>30</v>
      </c>
      <c r="AG7" s="46">
        <f>IF(ISNUMBER(AF7),IF(AF7+1&lt;=$AW7,AF7+1,""),IF(AND(COUNT($B7:AF7)&lt;$AW7,AG$2=$AU7),1,""))</f>
      </c>
      <c r="AH7" s="46">
        <f>IF(ISNUMBER(AG7),IF(AG7+1&lt;=$AW7,AG7+1,""),IF(AND(COUNT($B7:AG7)&lt;$AW7,AH$2=$AU7),1,""))</f>
      </c>
      <c r="AI7" s="46">
        <f>IF(ISNUMBER(AH7),IF(AH7+1&lt;=$AW7,AH7+1,""),IF(AND(COUNT($B7:AH7)&lt;$AW7,AI$2=$AU7),1,""))</f>
      </c>
      <c r="AJ7" s="46">
        <f>IF(ISNUMBER(AI7),IF(AI7+1&lt;=$AW7,AI7+1,""),IF(AND(COUNT($B7:AI7)&lt;$AW7,AJ$2=$AU7),1,""))</f>
      </c>
      <c r="AK7" s="46">
        <f>IF(ISNUMBER(AJ7),IF(AJ7+1&lt;=$AW7,AJ7+1,""),IF(AND(COUNT($B7:AJ7)&lt;$AW7,AK$2=$AU7),1,""))</f>
      </c>
      <c r="AL7" s="46">
        <f>IF(ISNUMBER(AK7),IF(AK7+1&lt;=$AW7,AK7+1,""),IF(AND(COUNT($B7:AK7)&lt;$AW7,AL$2=$AU7),1,""))</f>
      </c>
      <c r="AM7" s="46">
        <f>IF(ISNUMBER(AL7),IF(AL7+1&lt;=$AW7,AL7+1,""),IF(AND(COUNT($B7:AL7)&lt;$AW7,AM$2=$AU7),1,""))</f>
      </c>
      <c r="AN7" s="46">
        <f>IF(ISNUMBER(AM7),IF(AM7+1&lt;=$AW7,AM7+1,""),IF(AND(COUNT($B7:AM7)&lt;$AW7,AN$2=$AU7),1,""))</f>
      </c>
      <c r="AO7" s="46">
        <f>IF(ISNUMBER(AN7),IF(AN7+1&lt;=$AW7,AN7+1,""),IF(AND(COUNT($B7:AN7)&lt;$AW7,AO$2=$AU7),1,""))</f>
      </c>
      <c r="AP7" s="46">
        <f>IF(ISNUMBER(AO7),IF(AO7+1&lt;=$AW7,AO7+1,""),IF(AND(COUNT($B7:AO7)&lt;$AW7,AP$2=$AU7),1,""))</f>
      </c>
      <c r="AQ7" s="46">
        <f>IF(ISNUMBER(AP7),IF(AP7+1&lt;=$AW7,AP7+1,""),IF(AND(COUNT($B7:AP7)&lt;$AW7,AQ$2=$AU7),1,""))</f>
      </c>
      <c r="AR7" s="47">
        <f>IF(ISNUMBER(AQ7),IF(AQ7+1&lt;=$AW7,AQ7+1,""),IF(AND(COUNT($B7:AQ7)&lt;$AW7,AR$2=$AU7),1,""))</f>
      </c>
      <c r="AT7" s="112">
        <v>4</v>
      </c>
      <c r="AU7" s="112">
        <f>WEEKDAY(DATE(Übersicht!$D$3,AT7,1))</f>
        <v>1</v>
      </c>
      <c r="AV7" s="112">
        <f>WEEKDAY(DATE(Übersicht!$D$3,AT7+1,1)-1)</f>
        <v>2</v>
      </c>
      <c r="AW7" s="112">
        <f>DATE(Übersicht!$D$3,AT7+1,1)-DATE(Übersicht!$D$3,AT7,1)</f>
        <v>30</v>
      </c>
    </row>
    <row r="8" spans="2:49" ht="10.5">
      <c r="B8" s="45" t="s">
        <v>13</v>
      </c>
      <c r="C8" s="118">
        <f>IF(ISNUMBER(B8),IF(B8+1&lt;=$AW8,B8+1,""),IF(AND(COUNT($B8:B8)&lt;$AW8,C$2=$AU8),1,""))</f>
      </c>
      <c r="D8" s="46">
        <f>IF(ISNUMBER(C8),IF(C8+1&lt;=$AW8,C8+1,""),IF(AND(COUNT($B8:C8)&lt;$AW8,D$2=$AU8),1,""))</f>
      </c>
      <c r="E8" s="46">
        <f>IF(ISNUMBER(D8),IF(D8+1&lt;=$AW8,D8+1,""),IF(AND(COUNT($B8:D8)&lt;$AW8,E$2=$AU8),1,""))</f>
        <v>1</v>
      </c>
      <c r="F8" s="46">
        <f>IF(ISNUMBER(E8),IF(E8+1&lt;=$AW8,E8+1,""),IF(AND(COUNT($B8:E8)&lt;$AW8,F$2=$AU8),1,""))</f>
        <v>2</v>
      </c>
      <c r="G8" s="46">
        <f>IF(ISNUMBER(F8),IF(F8+1&lt;=$AW8,F8+1,""),IF(AND(COUNT($B8:F8)&lt;$AW8,G$2=$AU8),1,""))</f>
        <v>3</v>
      </c>
      <c r="H8" s="46">
        <f>IF(ISNUMBER(G8),IF(G8+1&lt;=$AW8,G8+1,""),IF(AND(COUNT($B8:G8)&lt;$AW8,H$2=$AU8),1,""))</f>
        <v>4</v>
      </c>
      <c r="I8" s="46">
        <f>IF(ISNUMBER(H8),IF(H8+1&lt;=$AW8,H8+1,""),IF(AND(COUNT($B8:H8)&lt;$AW8,I$2=$AU8),1,""))</f>
        <v>5</v>
      </c>
      <c r="J8" s="46">
        <f>IF(ISNUMBER(I8),IF(I8+1&lt;=$AW8,I8+1,""),IF(AND(COUNT($B8:I8)&lt;$AW8,J$2=$AU8),1,""))</f>
        <v>6</v>
      </c>
      <c r="K8" s="46">
        <f>IF(ISNUMBER(J8),IF(J8+1&lt;=$AW8,J8+1,""),IF(AND(COUNT($B8:J8)&lt;$AW8,K$2=$AU8),1,""))</f>
        <v>7</v>
      </c>
      <c r="L8" s="46">
        <f>IF(ISNUMBER(K8),IF(K8+1&lt;=$AW8,K8+1,""),IF(AND(COUNT($B8:K8)&lt;$AW8,L$2=$AU8),1,""))</f>
        <v>8</v>
      </c>
      <c r="M8" s="46">
        <f>IF(ISNUMBER(L8),IF(L8+1&lt;=$AW8,L8+1,""),IF(AND(COUNT($B8:L8)&lt;$AW8,M$2=$AU8),1,""))</f>
        <v>9</v>
      </c>
      <c r="N8" s="46">
        <f>IF(ISNUMBER(M8),IF(M8+1&lt;=$AW8,M8+1,""),IF(AND(COUNT($B8:M8)&lt;$AW8,N$2=$AU8),1,""))</f>
        <v>10</v>
      </c>
      <c r="O8" s="46">
        <f>IF(ISNUMBER(N8),IF(N8+1&lt;=$AW8,N8+1,""),IF(AND(COUNT($B8:N8)&lt;$AW8,O$2=$AU8),1,""))</f>
        <v>11</v>
      </c>
      <c r="P8" s="46">
        <f>IF(ISNUMBER(O8),IF(O8+1&lt;=$AW8,O8+1,""),IF(AND(COUNT($B8:O8)&lt;$AW8,P$2=$AU8),1,""))</f>
        <v>12</v>
      </c>
      <c r="Q8" s="46">
        <f>IF(ISNUMBER(P8),IF(P8+1&lt;=$AW8,P8+1,""),IF(AND(COUNT($B8:P8)&lt;$AW8,Q$2=$AU8),1,""))</f>
        <v>13</v>
      </c>
      <c r="R8" s="46">
        <f>IF(ISNUMBER(Q8),IF(Q8+1&lt;=$AW8,Q8+1,""),IF(AND(COUNT($B8:Q8)&lt;$AW8,R$2=$AU8),1,""))</f>
        <v>14</v>
      </c>
      <c r="S8" s="46">
        <f>IF(ISNUMBER(R8),IF(R8+1&lt;=$AW8,R8+1,""),IF(AND(COUNT($B8:R8)&lt;$AW8,S$2=$AU8),1,""))</f>
        <v>15</v>
      </c>
      <c r="T8" s="46">
        <f>IF(ISNUMBER(S8),IF(S8+1&lt;=$AW8,S8+1,""),IF(AND(COUNT($B8:S8)&lt;$AW8,T$2=$AU8),1,""))</f>
        <v>16</v>
      </c>
      <c r="U8" s="46">
        <f>IF(ISNUMBER(T8),IF(T8+1&lt;=$AW8,T8+1,""),IF(AND(COUNT($B8:T8)&lt;$AW8,U$2=$AU8),1,""))</f>
        <v>17</v>
      </c>
      <c r="V8" s="46">
        <f>IF(ISNUMBER(U8),IF(U8+1&lt;=$AW8,U8+1,""),IF(AND(COUNT($B8:U8)&lt;$AW8,V$2=$AU8),1,""))</f>
        <v>18</v>
      </c>
      <c r="W8" s="46">
        <f>IF(ISNUMBER(V8),IF(V8+1&lt;=$AW8,V8+1,""),IF(AND(COUNT($B8:V8)&lt;$AW8,W$2=$AU8),1,""))</f>
        <v>19</v>
      </c>
      <c r="X8" s="46">
        <f>IF(ISNUMBER(W8),IF(W8+1&lt;=$AW8,W8+1,""),IF(AND(COUNT($B8:W8)&lt;$AW8,X$2=$AU8),1,""))</f>
        <v>20</v>
      </c>
      <c r="Y8" s="46">
        <f>IF(ISNUMBER(X8),IF(X8+1&lt;=$AW8,X8+1,""),IF(AND(COUNT($B8:X8)&lt;$AW8,Y$2=$AU8),1,""))</f>
        <v>21</v>
      </c>
      <c r="Z8" s="46">
        <f>IF(ISNUMBER(Y8),IF(Y8+1&lt;=$AW8,Y8+1,""),IF(AND(COUNT($B8:Y8)&lt;$AW8,Z$2=$AU8),1,""))</f>
        <v>22</v>
      </c>
      <c r="AA8" s="46">
        <f>IF(ISNUMBER(Z8),IF(Z8+1&lt;=$AW8,Z8+1,""),IF(AND(COUNT($B8:Z8)&lt;$AW8,AA$2=$AU8),1,""))</f>
        <v>23</v>
      </c>
      <c r="AB8" s="46">
        <f>IF(ISNUMBER(AA8),IF(AA8+1&lt;=$AW8,AA8+1,""),IF(AND(COUNT($B8:AA8)&lt;$AW8,AB$2=$AU8),1,""))</f>
        <v>24</v>
      </c>
      <c r="AC8" s="46">
        <f>IF(ISNUMBER(AB8),IF(AB8+1&lt;=$AW8,AB8+1,""),IF(AND(COUNT($B8:AB8)&lt;$AW8,AC$2=$AU8),1,""))</f>
        <v>25</v>
      </c>
      <c r="AD8" s="46">
        <f>IF(ISNUMBER(AC8),IF(AC8+1&lt;=$AW8,AC8+1,""),IF(AND(COUNT($B8:AC8)&lt;$AW8,AD$2=$AU8),1,""))</f>
        <v>26</v>
      </c>
      <c r="AE8" s="46">
        <f>IF(ISNUMBER(AD8),IF(AD8+1&lt;=$AW8,AD8+1,""),IF(AND(COUNT($B8:AD8)&lt;$AW8,AE$2=$AU8),1,""))</f>
        <v>27</v>
      </c>
      <c r="AF8" s="46">
        <f>IF(ISNUMBER(AE8),IF(AE8+1&lt;=$AW8,AE8+1,""),IF(AND(COUNT($B8:AE8)&lt;$AW8,AF$2=$AU8),1,""))</f>
        <v>28</v>
      </c>
      <c r="AG8" s="46">
        <f>IF(ISNUMBER(AF8),IF(AF8+1&lt;=$AW8,AF8+1,""),IF(AND(COUNT($B8:AF8)&lt;$AW8,AG$2=$AU8),1,""))</f>
        <v>29</v>
      </c>
      <c r="AH8" s="46">
        <f>IF(ISNUMBER(AG8),IF(AG8+1&lt;=$AW8,AG8+1,""),IF(AND(COUNT($B8:AG8)&lt;$AW8,AH$2=$AU8),1,""))</f>
        <v>30</v>
      </c>
      <c r="AI8" s="46">
        <f>IF(ISNUMBER(AH8),IF(AH8+1&lt;=$AW8,AH8+1,""),IF(AND(COUNT($B8:AH8)&lt;$AW8,AI$2=$AU8),1,""))</f>
        <v>31</v>
      </c>
      <c r="AJ8" s="46">
        <f>IF(ISNUMBER(AI8),IF(AI8+1&lt;=$AW8,AI8+1,""),IF(AND(COUNT($B8:AI8)&lt;$AW8,AJ$2=$AU8),1,""))</f>
      </c>
      <c r="AK8" s="46">
        <f>IF(ISNUMBER(AJ8),IF(AJ8+1&lt;=$AW8,AJ8+1,""),IF(AND(COUNT($B8:AJ8)&lt;$AW8,AK$2=$AU8),1,""))</f>
      </c>
      <c r="AL8" s="46">
        <f>IF(ISNUMBER(AK8),IF(AK8+1&lt;=$AW8,AK8+1,""),IF(AND(COUNT($B8:AK8)&lt;$AW8,AL$2=$AU8),1,""))</f>
      </c>
      <c r="AM8" s="46">
        <f>IF(ISNUMBER(AL8),IF(AL8+1&lt;=$AW8,AL8+1,""),IF(AND(COUNT($B8:AL8)&lt;$AW8,AM$2=$AU8),1,""))</f>
      </c>
      <c r="AN8" s="46">
        <f>IF(ISNUMBER(AM8),IF(AM8+1&lt;=$AW8,AM8+1,""),IF(AND(COUNT($B8:AM8)&lt;$AW8,AN$2=$AU8),1,""))</f>
      </c>
      <c r="AO8" s="46">
        <f>IF(ISNUMBER(AN8),IF(AN8+1&lt;=$AW8,AN8+1,""),IF(AND(COUNT($B8:AN8)&lt;$AW8,AO$2=$AU8),1,""))</f>
      </c>
      <c r="AP8" s="46">
        <f>IF(ISNUMBER(AO8),IF(AO8+1&lt;=$AW8,AO8+1,""),IF(AND(COUNT($B8:AO8)&lt;$AW8,AP$2=$AU8),1,""))</f>
      </c>
      <c r="AQ8" s="46">
        <f>IF(ISNUMBER(AP8),IF(AP8+1&lt;=$AW8,AP8+1,""),IF(AND(COUNT($B8:AP8)&lt;$AW8,AQ$2=$AU8),1,""))</f>
      </c>
      <c r="AR8" s="47">
        <f>IF(ISNUMBER(AQ8),IF(AQ8+1&lt;=$AW8,AQ8+1,""),IF(AND(COUNT($B8:AQ8)&lt;$AW8,AR$2=$AU8),1,""))</f>
      </c>
      <c r="AT8" s="112">
        <v>5</v>
      </c>
      <c r="AU8" s="112">
        <f>WEEKDAY(DATE(Übersicht!$D$3,AT8,1))</f>
        <v>3</v>
      </c>
      <c r="AV8" s="112">
        <f>WEEKDAY(DATE(Übersicht!$D$3,AT8+1,1)-1)</f>
        <v>5</v>
      </c>
      <c r="AW8" s="112">
        <f>DATE(Übersicht!$D$3,AT8+1,1)-DATE(Übersicht!$D$3,AT8,1)</f>
        <v>31</v>
      </c>
    </row>
    <row r="9" spans="2:49" ht="10.5">
      <c r="B9" s="45" t="s">
        <v>14</v>
      </c>
      <c r="C9" s="118">
        <f>IF(ISNUMBER(B9),IF(B9+1&lt;=$AW9,B9+1,""),IF(AND(COUNT($B9:B9)&lt;$AW9,C$2=$AU9),1,""))</f>
      </c>
      <c r="D9" s="46">
        <f>IF(ISNUMBER(C9),IF(C9+1&lt;=$AW9,C9+1,""),IF(AND(COUNT($B9:C9)&lt;$AW9,D$2=$AU9),1,""))</f>
      </c>
      <c r="E9" s="46">
        <f>IF(ISNUMBER(D9),IF(D9+1&lt;=$AW9,D9+1,""),IF(AND(COUNT($B9:D9)&lt;$AW9,E$2=$AU9),1,""))</f>
      </c>
      <c r="F9" s="46">
        <f>IF(ISNUMBER(E9),IF(E9+1&lt;=$AW9,E9+1,""),IF(AND(COUNT($B9:E9)&lt;$AW9,F$2=$AU9),1,""))</f>
      </c>
      <c r="G9" s="46">
        <f>IF(ISNUMBER(F9),IF(F9+1&lt;=$AW9,F9+1,""),IF(AND(COUNT($B9:F9)&lt;$AW9,G$2=$AU9),1,""))</f>
      </c>
      <c r="H9" s="46">
        <f>IF(ISNUMBER(G9),IF(G9+1&lt;=$AW9,G9+1,""),IF(AND(COUNT($B9:G9)&lt;$AW9,H$2=$AU9),1,""))</f>
        <v>1</v>
      </c>
      <c r="I9" s="46">
        <f>IF(ISNUMBER(H9),IF(H9+1&lt;=$AW9,H9+1,""),IF(AND(COUNT($B9:H9)&lt;$AW9,I$2=$AU9),1,""))</f>
        <v>2</v>
      </c>
      <c r="J9" s="46">
        <f>IF(ISNUMBER(I9),IF(I9+1&lt;=$AW9,I9+1,""),IF(AND(COUNT($B9:I9)&lt;$AW9,J$2=$AU9),1,""))</f>
        <v>3</v>
      </c>
      <c r="K9" s="46">
        <f>IF(ISNUMBER(J9),IF(J9+1&lt;=$AW9,J9+1,""),IF(AND(COUNT($B9:J9)&lt;$AW9,K$2=$AU9),1,""))</f>
        <v>4</v>
      </c>
      <c r="L9" s="46">
        <f>IF(ISNUMBER(K9),IF(K9+1&lt;=$AW9,K9+1,""),IF(AND(COUNT($B9:K9)&lt;$AW9,L$2=$AU9),1,""))</f>
        <v>5</v>
      </c>
      <c r="M9" s="46">
        <f>IF(ISNUMBER(L9),IF(L9+1&lt;=$AW9,L9+1,""),IF(AND(COUNT($B9:L9)&lt;$AW9,M$2=$AU9),1,""))</f>
        <v>6</v>
      </c>
      <c r="N9" s="46">
        <f>IF(ISNUMBER(M9),IF(M9+1&lt;=$AW9,M9+1,""),IF(AND(COUNT($B9:M9)&lt;$AW9,N$2=$AU9),1,""))</f>
        <v>7</v>
      </c>
      <c r="O9" s="46">
        <f>IF(ISNUMBER(N9),IF(N9+1&lt;=$AW9,N9+1,""),IF(AND(COUNT($B9:N9)&lt;$AW9,O$2=$AU9),1,""))</f>
        <v>8</v>
      </c>
      <c r="P9" s="46">
        <f>IF(ISNUMBER(O9),IF(O9+1&lt;=$AW9,O9+1,""),IF(AND(COUNT($B9:O9)&lt;$AW9,P$2=$AU9),1,""))</f>
        <v>9</v>
      </c>
      <c r="Q9" s="46">
        <f>IF(ISNUMBER(P9),IF(P9+1&lt;=$AW9,P9+1,""),IF(AND(COUNT($B9:P9)&lt;$AW9,Q$2=$AU9),1,""))</f>
        <v>10</v>
      </c>
      <c r="R9" s="46">
        <f>IF(ISNUMBER(Q9),IF(Q9+1&lt;=$AW9,Q9+1,""),IF(AND(COUNT($B9:Q9)&lt;$AW9,R$2=$AU9),1,""))</f>
        <v>11</v>
      </c>
      <c r="S9" s="46">
        <f>IF(ISNUMBER(R9),IF(R9+1&lt;=$AW9,R9+1,""),IF(AND(COUNT($B9:R9)&lt;$AW9,S$2=$AU9),1,""))</f>
        <v>12</v>
      </c>
      <c r="T9" s="46">
        <f>IF(ISNUMBER(S9),IF(S9+1&lt;=$AW9,S9+1,""),IF(AND(COUNT($B9:S9)&lt;$AW9,T$2=$AU9),1,""))</f>
        <v>13</v>
      </c>
      <c r="U9" s="46">
        <f>IF(ISNUMBER(T9),IF(T9+1&lt;=$AW9,T9+1,""),IF(AND(COUNT($B9:T9)&lt;$AW9,U$2=$AU9),1,""))</f>
        <v>14</v>
      </c>
      <c r="V9" s="46">
        <f>IF(ISNUMBER(U9),IF(U9+1&lt;=$AW9,U9+1,""),IF(AND(COUNT($B9:U9)&lt;$AW9,V$2=$AU9),1,""))</f>
        <v>15</v>
      </c>
      <c r="W9" s="46">
        <f>IF(ISNUMBER(V9),IF(V9+1&lt;=$AW9,V9+1,""),IF(AND(COUNT($B9:V9)&lt;$AW9,W$2=$AU9),1,""))</f>
        <v>16</v>
      </c>
      <c r="X9" s="46">
        <f>IF(ISNUMBER(W9),IF(W9+1&lt;=$AW9,W9+1,""),IF(AND(COUNT($B9:W9)&lt;$AW9,X$2=$AU9),1,""))</f>
        <v>17</v>
      </c>
      <c r="Y9" s="46">
        <f>IF(ISNUMBER(X9),IF(X9+1&lt;=$AW9,X9+1,""),IF(AND(COUNT($B9:X9)&lt;$AW9,Y$2=$AU9),1,""))</f>
        <v>18</v>
      </c>
      <c r="Z9" s="46">
        <f>IF(ISNUMBER(Y9),IF(Y9+1&lt;=$AW9,Y9+1,""),IF(AND(COUNT($B9:Y9)&lt;$AW9,Z$2=$AU9),1,""))</f>
        <v>19</v>
      </c>
      <c r="AA9" s="46">
        <f>IF(ISNUMBER(Z9),IF(Z9+1&lt;=$AW9,Z9+1,""),IF(AND(COUNT($B9:Z9)&lt;$AW9,AA$2=$AU9),1,""))</f>
        <v>20</v>
      </c>
      <c r="AB9" s="46">
        <f>IF(ISNUMBER(AA9),IF(AA9+1&lt;=$AW9,AA9+1,""),IF(AND(COUNT($B9:AA9)&lt;$AW9,AB$2=$AU9),1,""))</f>
        <v>21</v>
      </c>
      <c r="AC9" s="46">
        <f>IF(ISNUMBER(AB9),IF(AB9+1&lt;=$AW9,AB9+1,""),IF(AND(COUNT($B9:AB9)&lt;$AW9,AC$2=$AU9),1,""))</f>
        <v>22</v>
      </c>
      <c r="AD9" s="46">
        <f>IF(ISNUMBER(AC9),IF(AC9+1&lt;=$AW9,AC9+1,""),IF(AND(COUNT($B9:AC9)&lt;$AW9,AD$2=$AU9),1,""))</f>
        <v>23</v>
      </c>
      <c r="AE9" s="46">
        <f>IF(ISNUMBER(AD9),IF(AD9+1&lt;=$AW9,AD9+1,""),IF(AND(COUNT($B9:AD9)&lt;$AW9,AE$2=$AU9),1,""))</f>
        <v>24</v>
      </c>
      <c r="AF9" s="46">
        <f>IF(ISNUMBER(AE9),IF(AE9+1&lt;=$AW9,AE9+1,""),IF(AND(COUNT($B9:AE9)&lt;$AW9,AF$2=$AU9),1,""))</f>
        <v>25</v>
      </c>
      <c r="AG9" s="46">
        <f>IF(ISNUMBER(AF9),IF(AF9+1&lt;=$AW9,AF9+1,""),IF(AND(COUNT($B9:AF9)&lt;$AW9,AG$2=$AU9),1,""))</f>
        <v>26</v>
      </c>
      <c r="AH9" s="46">
        <f>IF(ISNUMBER(AG9),IF(AG9+1&lt;=$AW9,AG9+1,""),IF(AND(COUNT($B9:AG9)&lt;$AW9,AH$2=$AU9),1,""))</f>
        <v>27</v>
      </c>
      <c r="AI9" s="46">
        <f>IF(ISNUMBER(AH9),IF(AH9+1&lt;=$AW9,AH9+1,""),IF(AND(COUNT($B9:AH9)&lt;$AW9,AI$2=$AU9),1,""))</f>
        <v>28</v>
      </c>
      <c r="AJ9" s="46">
        <f>IF(ISNUMBER(AI9),IF(AI9+1&lt;=$AW9,AI9+1,""),IF(AND(COUNT($B9:AI9)&lt;$AW9,AJ$2=$AU9),1,""))</f>
        <v>29</v>
      </c>
      <c r="AK9" s="46">
        <f>IF(ISNUMBER(AJ9),IF(AJ9+1&lt;=$AW9,AJ9+1,""),IF(AND(COUNT($B9:AJ9)&lt;$AW9,AK$2=$AU9),1,""))</f>
        <v>30</v>
      </c>
      <c r="AL9" s="46">
        <f>IF(ISNUMBER(AK9),IF(AK9+1&lt;=$AW9,AK9+1,""),IF(AND(COUNT($B9:AK9)&lt;$AW9,AL$2=$AU9),1,""))</f>
      </c>
      <c r="AM9" s="46">
        <f>IF(ISNUMBER(AL9),IF(AL9+1&lt;=$AW9,AL9+1,""),IF(AND(COUNT($B9:AL9)&lt;$AW9,AM$2=$AU9),1,""))</f>
      </c>
      <c r="AN9" s="46">
        <f>IF(ISNUMBER(AM9),IF(AM9+1&lt;=$AW9,AM9+1,""),IF(AND(COUNT($B9:AM9)&lt;$AW9,AN$2=$AU9),1,""))</f>
      </c>
      <c r="AO9" s="46">
        <f>IF(ISNUMBER(AN9),IF(AN9+1&lt;=$AW9,AN9+1,""),IF(AND(COUNT($B9:AN9)&lt;$AW9,AO$2=$AU9),1,""))</f>
      </c>
      <c r="AP9" s="46">
        <f>IF(ISNUMBER(AO9),IF(AO9+1&lt;=$AW9,AO9+1,""),IF(AND(COUNT($B9:AO9)&lt;$AW9,AP$2=$AU9),1,""))</f>
      </c>
      <c r="AQ9" s="46">
        <f>IF(ISNUMBER(AP9),IF(AP9+1&lt;=$AW9,AP9+1,""),IF(AND(COUNT($B9:AP9)&lt;$AW9,AQ$2=$AU9),1,""))</f>
      </c>
      <c r="AR9" s="47">
        <f>IF(ISNUMBER(AQ9),IF(AQ9+1&lt;=$AW9,AQ9+1,""),IF(AND(COUNT($B9:AQ9)&lt;$AW9,AR$2=$AU9),1,""))</f>
      </c>
      <c r="AT9" s="112">
        <v>6</v>
      </c>
      <c r="AU9" s="112">
        <f>WEEKDAY(DATE(Übersicht!$D$3,AT9,1))</f>
        <v>6</v>
      </c>
      <c r="AV9" s="112">
        <f>WEEKDAY(DATE(Übersicht!$D$3,AT9+1,1)-1)</f>
        <v>7</v>
      </c>
      <c r="AW9" s="112">
        <f>DATE(Übersicht!$D$3,AT9+1,1)-DATE(Übersicht!$D$3,AT9,1)</f>
        <v>30</v>
      </c>
    </row>
    <row r="10" spans="2:49" ht="10.5">
      <c r="B10" s="45" t="s">
        <v>15</v>
      </c>
      <c r="C10" s="118">
        <f>IF(ISNUMBER(B10),IF(B10+1&lt;=$AW10,B10+1,""),IF(AND(COUNT($B10:B10)&lt;$AW10,C$2=$AU10),1,""))</f>
        <v>1</v>
      </c>
      <c r="D10" s="46">
        <f>IF(ISNUMBER(C10),IF(C10+1&lt;=$AW10,C10+1,""),IF(AND(COUNT($B10:C10)&lt;$AW10,D$2=$AU10),1,""))</f>
        <v>2</v>
      </c>
      <c r="E10" s="46">
        <f>IF(ISNUMBER(D10),IF(D10+1&lt;=$AW10,D10+1,""),IF(AND(COUNT($B10:D10)&lt;$AW10,E$2=$AU10),1,""))</f>
        <v>3</v>
      </c>
      <c r="F10" s="46">
        <f>IF(ISNUMBER(E10),IF(E10+1&lt;=$AW10,E10+1,""),IF(AND(COUNT($B10:E10)&lt;$AW10,F$2=$AU10),1,""))</f>
        <v>4</v>
      </c>
      <c r="G10" s="46">
        <f>IF(ISNUMBER(F10),IF(F10+1&lt;=$AW10,F10+1,""),IF(AND(COUNT($B10:F10)&lt;$AW10,G$2=$AU10),1,""))</f>
        <v>5</v>
      </c>
      <c r="H10" s="46">
        <f>IF(ISNUMBER(G10),IF(G10+1&lt;=$AW10,G10+1,""),IF(AND(COUNT($B10:G10)&lt;$AW10,H$2=$AU10),1,""))</f>
        <v>6</v>
      </c>
      <c r="I10" s="46">
        <f>IF(ISNUMBER(H10),IF(H10+1&lt;=$AW10,H10+1,""),IF(AND(COUNT($B10:H10)&lt;$AW10,I$2=$AU10),1,""))</f>
        <v>7</v>
      </c>
      <c r="J10" s="46">
        <f>IF(ISNUMBER(I10),IF(I10+1&lt;=$AW10,I10+1,""),IF(AND(COUNT($B10:I10)&lt;$AW10,J$2=$AU10),1,""))</f>
        <v>8</v>
      </c>
      <c r="K10" s="46">
        <f>IF(ISNUMBER(J10),IF(J10+1&lt;=$AW10,J10+1,""),IF(AND(COUNT($B10:J10)&lt;$AW10,K$2=$AU10),1,""))</f>
        <v>9</v>
      </c>
      <c r="L10" s="46">
        <f>IF(ISNUMBER(K10),IF(K10+1&lt;=$AW10,K10+1,""),IF(AND(COUNT($B10:K10)&lt;$AW10,L$2=$AU10),1,""))</f>
        <v>10</v>
      </c>
      <c r="M10" s="46">
        <f>IF(ISNUMBER(L10),IF(L10+1&lt;=$AW10,L10+1,""),IF(AND(COUNT($B10:L10)&lt;$AW10,M$2=$AU10),1,""))</f>
        <v>11</v>
      </c>
      <c r="N10" s="46">
        <f>IF(ISNUMBER(M10),IF(M10+1&lt;=$AW10,M10+1,""),IF(AND(COUNT($B10:M10)&lt;$AW10,N$2=$AU10),1,""))</f>
        <v>12</v>
      </c>
      <c r="O10" s="46">
        <f>IF(ISNUMBER(N10),IF(N10+1&lt;=$AW10,N10+1,""),IF(AND(COUNT($B10:N10)&lt;$AW10,O$2=$AU10),1,""))</f>
        <v>13</v>
      </c>
      <c r="P10" s="46">
        <f>IF(ISNUMBER(O10),IF(O10+1&lt;=$AW10,O10+1,""),IF(AND(COUNT($B10:O10)&lt;$AW10,P$2=$AU10),1,""))</f>
        <v>14</v>
      </c>
      <c r="Q10" s="46">
        <f>IF(ISNUMBER(P10),IF(P10+1&lt;=$AW10,P10+1,""),IF(AND(COUNT($B10:P10)&lt;$AW10,Q$2=$AU10),1,""))</f>
        <v>15</v>
      </c>
      <c r="R10" s="46">
        <f>IF(ISNUMBER(Q10),IF(Q10+1&lt;=$AW10,Q10+1,""),IF(AND(COUNT($B10:Q10)&lt;$AW10,R$2=$AU10),1,""))</f>
        <v>16</v>
      </c>
      <c r="S10" s="46">
        <f>IF(ISNUMBER(R10),IF(R10+1&lt;=$AW10,R10+1,""),IF(AND(COUNT($B10:R10)&lt;$AW10,S$2=$AU10),1,""))</f>
        <v>17</v>
      </c>
      <c r="T10" s="46">
        <f>IF(ISNUMBER(S10),IF(S10+1&lt;=$AW10,S10+1,""),IF(AND(COUNT($B10:S10)&lt;$AW10,T$2=$AU10),1,""))</f>
        <v>18</v>
      </c>
      <c r="U10" s="46">
        <f>IF(ISNUMBER(T10),IF(T10+1&lt;=$AW10,T10+1,""),IF(AND(COUNT($B10:T10)&lt;$AW10,U$2=$AU10),1,""))</f>
        <v>19</v>
      </c>
      <c r="V10" s="46">
        <f>IF(ISNUMBER(U10),IF(U10+1&lt;=$AW10,U10+1,""),IF(AND(COUNT($B10:U10)&lt;$AW10,V$2=$AU10),1,""))</f>
        <v>20</v>
      </c>
      <c r="W10" s="46">
        <f>IF(ISNUMBER(V10),IF(V10+1&lt;=$AW10,V10+1,""),IF(AND(COUNT($B10:V10)&lt;$AW10,W$2=$AU10),1,""))</f>
        <v>21</v>
      </c>
      <c r="X10" s="46">
        <f>IF(ISNUMBER(W10),IF(W10+1&lt;=$AW10,W10+1,""),IF(AND(COUNT($B10:W10)&lt;$AW10,X$2=$AU10),1,""))</f>
        <v>22</v>
      </c>
      <c r="Y10" s="46">
        <f>IF(ISNUMBER(X10),IF(X10+1&lt;=$AW10,X10+1,""),IF(AND(COUNT($B10:X10)&lt;$AW10,Y$2=$AU10),1,""))</f>
        <v>23</v>
      </c>
      <c r="Z10" s="46">
        <f>IF(ISNUMBER(Y10),IF(Y10+1&lt;=$AW10,Y10+1,""),IF(AND(COUNT($B10:Y10)&lt;$AW10,Z$2=$AU10),1,""))</f>
        <v>24</v>
      </c>
      <c r="AA10" s="46">
        <f>IF(ISNUMBER(Z10),IF(Z10+1&lt;=$AW10,Z10+1,""),IF(AND(COUNT($B10:Z10)&lt;$AW10,AA$2=$AU10),1,""))</f>
        <v>25</v>
      </c>
      <c r="AB10" s="46">
        <f>IF(ISNUMBER(AA10),IF(AA10+1&lt;=$AW10,AA10+1,""),IF(AND(COUNT($B10:AA10)&lt;$AW10,AB$2=$AU10),1,""))</f>
        <v>26</v>
      </c>
      <c r="AC10" s="46">
        <f>IF(ISNUMBER(AB10),IF(AB10+1&lt;=$AW10,AB10+1,""),IF(AND(COUNT($B10:AB10)&lt;$AW10,AC$2=$AU10),1,""))</f>
        <v>27</v>
      </c>
      <c r="AD10" s="46">
        <f>IF(ISNUMBER(AC10),IF(AC10+1&lt;=$AW10,AC10+1,""),IF(AND(COUNT($B10:AC10)&lt;$AW10,AD$2=$AU10),1,""))</f>
        <v>28</v>
      </c>
      <c r="AE10" s="46">
        <f>IF(ISNUMBER(AD10),IF(AD10+1&lt;=$AW10,AD10+1,""),IF(AND(COUNT($B10:AD10)&lt;$AW10,AE$2=$AU10),1,""))</f>
        <v>29</v>
      </c>
      <c r="AF10" s="46">
        <f>IF(ISNUMBER(AE10),IF(AE10+1&lt;=$AW10,AE10+1,""),IF(AND(COUNT($B10:AE10)&lt;$AW10,AF$2=$AU10),1,""))</f>
        <v>30</v>
      </c>
      <c r="AG10" s="46">
        <f>IF(ISNUMBER(AF10),IF(AF10+1&lt;=$AW10,AF10+1,""),IF(AND(COUNT($B10:AF10)&lt;$AW10,AG$2=$AU10),1,""))</f>
        <v>31</v>
      </c>
      <c r="AH10" s="46">
        <f>IF(ISNUMBER(AG10),IF(AG10+1&lt;=$AW10,AG10+1,""),IF(AND(COUNT($B10:AG10)&lt;$AW10,AH$2=$AU10),1,""))</f>
      </c>
      <c r="AI10" s="46">
        <f>IF(ISNUMBER(AH10),IF(AH10+1&lt;=$AW10,AH10+1,""),IF(AND(COUNT($B10:AH10)&lt;$AW10,AI$2=$AU10),1,""))</f>
      </c>
      <c r="AJ10" s="46">
        <f>IF(ISNUMBER(AI10),IF(AI10+1&lt;=$AW10,AI10+1,""),IF(AND(COUNT($B10:AI10)&lt;$AW10,AJ$2=$AU10),1,""))</f>
      </c>
      <c r="AK10" s="46">
        <f>IF(ISNUMBER(AJ10),IF(AJ10+1&lt;=$AW10,AJ10+1,""),IF(AND(COUNT($B10:AJ10)&lt;$AW10,AK$2=$AU10),1,""))</f>
      </c>
      <c r="AL10" s="46">
        <f>IF(ISNUMBER(AK10),IF(AK10+1&lt;=$AW10,AK10+1,""),IF(AND(COUNT($B10:AK10)&lt;$AW10,AL$2=$AU10),1,""))</f>
      </c>
      <c r="AM10" s="46">
        <f>IF(ISNUMBER(AL10),IF(AL10+1&lt;=$AW10,AL10+1,""),IF(AND(COUNT($B10:AL10)&lt;$AW10,AM$2=$AU10),1,""))</f>
      </c>
      <c r="AN10" s="46">
        <f>IF(ISNUMBER(AM10),IF(AM10+1&lt;=$AW10,AM10+1,""),IF(AND(COUNT($B10:AM10)&lt;$AW10,AN$2=$AU10),1,""))</f>
      </c>
      <c r="AO10" s="46">
        <f>IF(ISNUMBER(AN10),IF(AN10+1&lt;=$AW10,AN10+1,""),IF(AND(COUNT($B10:AN10)&lt;$AW10,AO$2=$AU10),1,""))</f>
      </c>
      <c r="AP10" s="46">
        <f>IF(ISNUMBER(AO10),IF(AO10+1&lt;=$AW10,AO10+1,""),IF(AND(COUNT($B10:AO10)&lt;$AW10,AP$2=$AU10),1,""))</f>
      </c>
      <c r="AQ10" s="46">
        <f>IF(ISNUMBER(AP10),IF(AP10+1&lt;=$AW10,AP10+1,""),IF(AND(COUNT($B10:AP10)&lt;$AW10,AQ$2=$AU10),1,""))</f>
      </c>
      <c r="AR10" s="47">
        <f>IF(ISNUMBER(AQ10),IF(AQ10+1&lt;=$AW10,AQ10+1,""),IF(AND(COUNT($B10:AQ10)&lt;$AW10,AR$2=$AU10),1,""))</f>
      </c>
      <c r="AT10" s="112">
        <v>7</v>
      </c>
      <c r="AU10" s="112">
        <f>WEEKDAY(DATE(Übersicht!$D$3,AT10,1))</f>
        <v>1</v>
      </c>
      <c r="AV10" s="112">
        <f>WEEKDAY(DATE(Übersicht!$D$3,AT10+1,1)-1)</f>
        <v>3</v>
      </c>
      <c r="AW10" s="112">
        <f>DATE(Übersicht!$D$3,AT10+1,1)-DATE(Übersicht!$D$3,AT10,1)</f>
        <v>31</v>
      </c>
    </row>
    <row r="11" spans="2:49" ht="10.5">
      <c r="B11" s="45" t="s">
        <v>16</v>
      </c>
      <c r="C11" s="118">
        <f>IF(ISNUMBER(B11),IF(B11+1&lt;=$AW11,B11+1,""),IF(AND(COUNT($B11:B11)&lt;$AW11,C$2=$AU11),1,""))</f>
      </c>
      <c r="D11" s="46">
        <f>IF(ISNUMBER(C11),IF(C11+1&lt;=$AW11,C11+1,""),IF(AND(COUNT($B11:C11)&lt;$AW11,D$2=$AU11),1,""))</f>
      </c>
      <c r="E11" s="46">
        <f>IF(ISNUMBER(D11),IF(D11+1&lt;=$AW11,D11+1,""),IF(AND(COUNT($B11:D11)&lt;$AW11,E$2=$AU11),1,""))</f>
      </c>
      <c r="F11" s="46">
        <f>IF(ISNUMBER(E11),IF(E11+1&lt;=$AW11,E11+1,""),IF(AND(COUNT($B11:E11)&lt;$AW11,F$2=$AU11),1,""))</f>
        <v>1</v>
      </c>
      <c r="G11" s="46">
        <f>IF(ISNUMBER(F11),IF(F11+1&lt;=$AW11,F11+1,""),IF(AND(COUNT($B11:F11)&lt;$AW11,G$2=$AU11),1,""))</f>
        <v>2</v>
      </c>
      <c r="H11" s="46">
        <f>IF(ISNUMBER(G11),IF(G11+1&lt;=$AW11,G11+1,""),IF(AND(COUNT($B11:G11)&lt;$AW11,H$2=$AU11),1,""))</f>
        <v>3</v>
      </c>
      <c r="I11" s="46">
        <f>IF(ISNUMBER(H11),IF(H11+1&lt;=$AW11,H11+1,""),IF(AND(COUNT($B11:H11)&lt;$AW11,I$2=$AU11),1,""))</f>
        <v>4</v>
      </c>
      <c r="J11" s="46">
        <f>IF(ISNUMBER(I11),IF(I11+1&lt;=$AW11,I11+1,""),IF(AND(COUNT($B11:I11)&lt;$AW11,J$2=$AU11),1,""))</f>
        <v>5</v>
      </c>
      <c r="K11" s="46">
        <f>IF(ISNUMBER(J11),IF(J11+1&lt;=$AW11,J11+1,""),IF(AND(COUNT($B11:J11)&lt;$AW11,K$2=$AU11),1,""))</f>
        <v>6</v>
      </c>
      <c r="L11" s="46">
        <f>IF(ISNUMBER(K11),IF(K11+1&lt;=$AW11,K11+1,""),IF(AND(COUNT($B11:K11)&lt;$AW11,L$2=$AU11),1,""))</f>
        <v>7</v>
      </c>
      <c r="M11" s="46">
        <f>IF(ISNUMBER(L11),IF(L11+1&lt;=$AW11,L11+1,""),IF(AND(COUNT($B11:L11)&lt;$AW11,M$2=$AU11),1,""))</f>
        <v>8</v>
      </c>
      <c r="N11" s="46">
        <f>IF(ISNUMBER(M11),IF(M11+1&lt;=$AW11,M11+1,""),IF(AND(COUNT($B11:M11)&lt;$AW11,N$2=$AU11),1,""))</f>
        <v>9</v>
      </c>
      <c r="O11" s="46">
        <f>IF(ISNUMBER(N11),IF(N11+1&lt;=$AW11,N11+1,""),IF(AND(COUNT($B11:N11)&lt;$AW11,O$2=$AU11),1,""))</f>
        <v>10</v>
      </c>
      <c r="P11" s="46">
        <f>IF(ISNUMBER(O11),IF(O11+1&lt;=$AW11,O11+1,""),IF(AND(COUNT($B11:O11)&lt;$AW11,P$2=$AU11),1,""))</f>
        <v>11</v>
      </c>
      <c r="Q11" s="46">
        <f>IF(ISNUMBER(P11),IF(P11+1&lt;=$AW11,P11+1,""),IF(AND(COUNT($B11:P11)&lt;$AW11,Q$2=$AU11),1,""))</f>
        <v>12</v>
      </c>
      <c r="R11" s="46">
        <f>IF(ISNUMBER(Q11),IF(Q11+1&lt;=$AW11,Q11+1,""),IF(AND(COUNT($B11:Q11)&lt;$AW11,R$2=$AU11),1,""))</f>
        <v>13</v>
      </c>
      <c r="S11" s="46">
        <f>IF(ISNUMBER(R11),IF(R11+1&lt;=$AW11,R11+1,""),IF(AND(COUNT($B11:R11)&lt;$AW11,S$2=$AU11),1,""))</f>
        <v>14</v>
      </c>
      <c r="T11" s="46">
        <f>IF(ISNUMBER(S11),IF(S11+1&lt;=$AW11,S11+1,""),IF(AND(COUNT($B11:S11)&lt;$AW11,T$2=$AU11),1,""))</f>
        <v>15</v>
      </c>
      <c r="U11" s="46">
        <f>IF(ISNUMBER(T11),IF(T11+1&lt;=$AW11,T11+1,""),IF(AND(COUNT($B11:T11)&lt;$AW11,U$2=$AU11),1,""))</f>
        <v>16</v>
      </c>
      <c r="V11" s="46">
        <f>IF(ISNUMBER(U11),IF(U11+1&lt;=$AW11,U11+1,""),IF(AND(COUNT($B11:U11)&lt;$AW11,V$2=$AU11),1,""))</f>
        <v>17</v>
      </c>
      <c r="W11" s="46">
        <f>IF(ISNUMBER(V11),IF(V11+1&lt;=$AW11,V11+1,""),IF(AND(COUNT($B11:V11)&lt;$AW11,W$2=$AU11),1,""))</f>
        <v>18</v>
      </c>
      <c r="X11" s="46">
        <f>IF(ISNUMBER(W11),IF(W11+1&lt;=$AW11,W11+1,""),IF(AND(COUNT($B11:W11)&lt;$AW11,X$2=$AU11),1,""))</f>
        <v>19</v>
      </c>
      <c r="Y11" s="46">
        <f>IF(ISNUMBER(X11),IF(X11+1&lt;=$AW11,X11+1,""),IF(AND(COUNT($B11:X11)&lt;$AW11,Y$2=$AU11),1,""))</f>
        <v>20</v>
      </c>
      <c r="Z11" s="46">
        <f>IF(ISNUMBER(Y11),IF(Y11+1&lt;=$AW11,Y11+1,""),IF(AND(COUNT($B11:Y11)&lt;$AW11,Z$2=$AU11),1,""))</f>
        <v>21</v>
      </c>
      <c r="AA11" s="46">
        <f>IF(ISNUMBER(Z11),IF(Z11+1&lt;=$AW11,Z11+1,""),IF(AND(COUNT($B11:Z11)&lt;$AW11,AA$2=$AU11),1,""))</f>
        <v>22</v>
      </c>
      <c r="AB11" s="46">
        <f>IF(ISNUMBER(AA11),IF(AA11+1&lt;=$AW11,AA11+1,""),IF(AND(COUNT($B11:AA11)&lt;$AW11,AB$2=$AU11),1,""))</f>
        <v>23</v>
      </c>
      <c r="AC11" s="46">
        <f>IF(ISNUMBER(AB11),IF(AB11+1&lt;=$AW11,AB11+1,""),IF(AND(COUNT($B11:AB11)&lt;$AW11,AC$2=$AU11),1,""))</f>
        <v>24</v>
      </c>
      <c r="AD11" s="46">
        <f>IF(ISNUMBER(AC11),IF(AC11+1&lt;=$AW11,AC11+1,""),IF(AND(COUNT($B11:AC11)&lt;$AW11,AD$2=$AU11),1,""))</f>
        <v>25</v>
      </c>
      <c r="AE11" s="46">
        <f>IF(ISNUMBER(AD11),IF(AD11+1&lt;=$AW11,AD11+1,""),IF(AND(COUNT($B11:AD11)&lt;$AW11,AE$2=$AU11),1,""))</f>
        <v>26</v>
      </c>
      <c r="AF11" s="46">
        <f>IF(ISNUMBER(AE11),IF(AE11+1&lt;=$AW11,AE11+1,""),IF(AND(COUNT($B11:AE11)&lt;$AW11,AF$2=$AU11),1,""))</f>
        <v>27</v>
      </c>
      <c r="AG11" s="46">
        <f>IF(ISNUMBER(AF11),IF(AF11+1&lt;=$AW11,AF11+1,""),IF(AND(COUNT($B11:AF11)&lt;$AW11,AG$2=$AU11),1,""))</f>
        <v>28</v>
      </c>
      <c r="AH11" s="46">
        <f>IF(ISNUMBER(AG11),IF(AG11+1&lt;=$AW11,AG11+1,""),IF(AND(COUNT($B11:AG11)&lt;$AW11,AH$2=$AU11),1,""))</f>
        <v>29</v>
      </c>
      <c r="AI11" s="46">
        <f>IF(ISNUMBER(AH11),IF(AH11+1&lt;=$AW11,AH11+1,""),IF(AND(COUNT($B11:AH11)&lt;$AW11,AI$2=$AU11),1,""))</f>
        <v>30</v>
      </c>
      <c r="AJ11" s="46">
        <f>IF(ISNUMBER(AI11),IF(AI11+1&lt;=$AW11,AI11+1,""),IF(AND(COUNT($B11:AI11)&lt;$AW11,AJ$2=$AU11),1,""))</f>
        <v>31</v>
      </c>
      <c r="AK11" s="46">
        <f>IF(ISNUMBER(AJ11),IF(AJ11+1&lt;=$AW11,AJ11+1,""),IF(AND(COUNT($B11:AJ11)&lt;$AW11,AK$2=$AU11),1,""))</f>
      </c>
      <c r="AL11" s="46">
        <f>IF(ISNUMBER(AK11),IF(AK11+1&lt;=$AW11,AK11+1,""),IF(AND(COUNT($B11:AK11)&lt;$AW11,AL$2=$AU11),1,""))</f>
      </c>
      <c r="AM11" s="46">
        <f>IF(ISNUMBER(AL11),IF(AL11+1&lt;=$AW11,AL11+1,""),IF(AND(COUNT($B11:AL11)&lt;$AW11,AM$2=$AU11),1,""))</f>
      </c>
      <c r="AN11" s="46">
        <f>IF(ISNUMBER(AM11),IF(AM11+1&lt;=$AW11,AM11+1,""),IF(AND(COUNT($B11:AM11)&lt;$AW11,AN$2=$AU11),1,""))</f>
      </c>
      <c r="AO11" s="46">
        <f>IF(ISNUMBER(AN11),IF(AN11+1&lt;=$AW11,AN11+1,""),IF(AND(COUNT($B11:AN11)&lt;$AW11,AO$2=$AU11),1,""))</f>
      </c>
      <c r="AP11" s="46">
        <f>IF(ISNUMBER(AO11),IF(AO11+1&lt;=$AW11,AO11+1,""),IF(AND(COUNT($B11:AO11)&lt;$AW11,AP$2=$AU11),1,""))</f>
      </c>
      <c r="AQ11" s="46">
        <f>IF(ISNUMBER(AP11),IF(AP11+1&lt;=$AW11,AP11+1,""),IF(AND(COUNT($B11:AP11)&lt;$AW11,AQ$2=$AU11),1,""))</f>
      </c>
      <c r="AR11" s="47">
        <f>IF(ISNUMBER(AQ11),IF(AQ11+1&lt;=$AW11,AQ11+1,""),IF(AND(COUNT($B11:AQ11)&lt;$AW11,AR$2=$AU11),1,""))</f>
      </c>
      <c r="AT11" s="112">
        <v>8</v>
      </c>
      <c r="AU11" s="112">
        <f>WEEKDAY(DATE(Übersicht!$D$3,AT11,1))</f>
        <v>4</v>
      </c>
      <c r="AV11" s="112">
        <f>WEEKDAY(DATE(Übersicht!$D$3,AT11+1,1)-1)</f>
        <v>6</v>
      </c>
      <c r="AW11" s="112">
        <f>DATE(Übersicht!$D$3,AT11+1,1)-DATE(Übersicht!$D$3,AT11,1)</f>
        <v>31</v>
      </c>
    </row>
    <row r="12" spans="2:49" ht="10.5">
      <c r="B12" s="45" t="s">
        <v>17</v>
      </c>
      <c r="C12" s="118">
        <f>IF(ISNUMBER(B12),IF(B12+1&lt;=$AW12,B12+1,""),IF(AND(COUNT($B12:B12)&lt;$AW12,C$2=$AU12),1,""))</f>
      </c>
      <c r="D12" s="46">
        <f>IF(ISNUMBER(C12),IF(C12+1&lt;=$AW12,C12+1,""),IF(AND(COUNT($B12:C12)&lt;$AW12,D$2=$AU12),1,""))</f>
      </c>
      <c r="E12" s="46">
        <f>IF(ISNUMBER(D12),IF(D12+1&lt;=$AW12,D12+1,""),IF(AND(COUNT($B12:D12)&lt;$AW12,E$2=$AU12),1,""))</f>
      </c>
      <c r="F12" s="46">
        <f>IF(ISNUMBER(E12),IF(E12+1&lt;=$AW12,E12+1,""),IF(AND(COUNT($B12:E12)&lt;$AW12,F$2=$AU12),1,""))</f>
      </c>
      <c r="G12" s="46">
        <f>IF(ISNUMBER(F12),IF(F12+1&lt;=$AW12,F12+1,""),IF(AND(COUNT($B12:F12)&lt;$AW12,G$2=$AU12),1,""))</f>
      </c>
      <c r="H12" s="46">
        <f>IF(ISNUMBER(G12),IF(G12+1&lt;=$AW12,G12+1,""),IF(AND(COUNT($B12:G12)&lt;$AW12,H$2=$AU12),1,""))</f>
      </c>
      <c r="I12" s="46">
        <f>IF(ISNUMBER(H12),IF(H12+1&lt;=$AW12,H12+1,""),IF(AND(COUNT($B12:H12)&lt;$AW12,I$2=$AU12),1,""))</f>
        <v>1</v>
      </c>
      <c r="J12" s="46">
        <f>IF(ISNUMBER(I12),IF(I12+1&lt;=$AW12,I12+1,""),IF(AND(COUNT($B12:I12)&lt;$AW12,J$2=$AU12),1,""))</f>
        <v>2</v>
      </c>
      <c r="K12" s="46">
        <f>IF(ISNUMBER(J12),IF(J12+1&lt;=$AW12,J12+1,""),IF(AND(COUNT($B12:J12)&lt;$AW12,K$2=$AU12),1,""))</f>
        <v>3</v>
      </c>
      <c r="L12" s="46">
        <f>IF(ISNUMBER(K12),IF(K12+1&lt;=$AW12,K12+1,""),IF(AND(COUNT($B12:K12)&lt;$AW12,L$2=$AU12),1,""))</f>
        <v>4</v>
      </c>
      <c r="M12" s="46">
        <f>IF(ISNUMBER(L12),IF(L12+1&lt;=$AW12,L12+1,""),IF(AND(COUNT($B12:L12)&lt;$AW12,M$2=$AU12),1,""))</f>
        <v>5</v>
      </c>
      <c r="N12" s="46">
        <f>IF(ISNUMBER(M12),IF(M12+1&lt;=$AW12,M12+1,""),IF(AND(COUNT($B12:M12)&lt;$AW12,N$2=$AU12),1,""))</f>
        <v>6</v>
      </c>
      <c r="O12" s="46">
        <f>IF(ISNUMBER(N12),IF(N12+1&lt;=$AW12,N12+1,""),IF(AND(COUNT($B12:N12)&lt;$AW12,O$2=$AU12),1,""))</f>
        <v>7</v>
      </c>
      <c r="P12" s="46">
        <f>IF(ISNUMBER(O12),IF(O12+1&lt;=$AW12,O12+1,""),IF(AND(COUNT($B12:O12)&lt;$AW12,P$2=$AU12),1,""))</f>
        <v>8</v>
      </c>
      <c r="Q12" s="46">
        <f>IF(ISNUMBER(P12),IF(P12+1&lt;=$AW12,P12+1,""),IF(AND(COUNT($B12:P12)&lt;$AW12,Q$2=$AU12),1,""))</f>
        <v>9</v>
      </c>
      <c r="R12" s="46">
        <f>IF(ISNUMBER(Q12),IF(Q12+1&lt;=$AW12,Q12+1,""),IF(AND(COUNT($B12:Q12)&lt;$AW12,R$2=$AU12),1,""))</f>
        <v>10</v>
      </c>
      <c r="S12" s="46">
        <f>IF(ISNUMBER(R12),IF(R12+1&lt;=$AW12,R12+1,""),IF(AND(COUNT($B12:R12)&lt;$AW12,S$2=$AU12),1,""))</f>
        <v>11</v>
      </c>
      <c r="T12" s="46">
        <f>IF(ISNUMBER(S12),IF(S12+1&lt;=$AW12,S12+1,""),IF(AND(COUNT($B12:S12)&lt;$AW12,T$2=$AU12),1,""))</f>
        <v>12</v>
      </c>
      <c r="U12" s="46">
        <f>IF(ISNUMBER(T12),IF(T12+1&lt;=$AW12,T12+1,""),IF(AND(COUNT($B12:T12)&lt;$AW12,U$2=$AU12),1,""))</f>
        <v>13</v>
      </c>
      <c r="V12" s="46">
        <f>IF(ISNUMBER(U12),IF(U12+1&lt;=$AW12,U12+1,""),IF(AND(COUNT($B12:U12)&lt;$AW12,V$2=$AU12),1,""))</f>
        <v>14</v>
      </c>
      <c r="W12" s="46">
        <f>IF(ISNUMBER(V12),IF(V12+1&lt;=$AW12,V12+1,""),IF(AND(COUNT($B12:V12)&lt;$AW12,W$2=$AU12),1,""))</f>
        <v>15</v>
      </c>
      <c r="X12" s="46">
        <f>IF(ISNUMBER(W12),IF(W12+1&lt;=$AW12,W12+1,""),IF(AND(COUNT($B12:W12)&lt;$AW12,X$2=$AU12),1,""))</f>
        <v>16</v>
      </c>
      <c r="Y12" s="46">
        <f>IF(ISNUMBER(X12),IF(X12+1&lt;=$AW12,X12+1,""),IF(AND(COUNT($B12:X12)&lt;$AW12,Y$2=$AU12),1,""))</f>
        <v>17</v>
      </c>
      <c r="Z12" s="46">
        <f>IF(ISNUMBER(Y12),IF(Y12+1&lt;=$AW12,Y12+1,""),IF(AND(COUNT($B12:Y12)&lt;$AW12,Z$2=$AU12),1,""))</f>
        <v>18</v>
      </c>
      <c r="AA12" s="46">
        <f>IF(ISNUMBER(Z12),IF(Z12+1&lt;=$AW12,Z12+1,""),IF(AND(COUNT($B12:Z12)&lt;$AW12,AA$2=$AU12),1,""))</f>
        <v>19</v>
      </c>
      <c r="AB12" s="46">
        <f>IF(ISNUMBER(AA12),IF(AA12+1&lt;=$AW12,AA12+1,""),IF(AND(COUNT($B12:AA12)&lt;$AW12,AB$2=$AU12),1,""))</f>
        <v>20</v>
      </c>
      <c r="AC12" s="46">
        <f>IF(ISNUMBER(AB12),IF(AB12+1&lt;=$AW12,AB12+1,""),IF(AND(COUNT($B12:AB12)&lt;$AW12,AC$2=$AU12),1,""))</f>
        <v>21</v>
      </c>
      <c r="AD12" s="46">
        <f>IF(ISNUMBER(AC12),IF(AC12+1&lt;=$AW12,AC12+1,""),IF(AND(COUNT($B12:AC12)&lt;$AW12,AD$2=$AU12),1,""))</f>
        <v>22</v>
      </c>
      <c r="AE12" s="46">
        <f>IF(ISNUMBER(AD12),IF(AD12+1&lt;=$AW12,AD12+1,""),IF(AND(COUNT($B12:AD12)&lt;$AW12,AE$2=$AU12),1,""))</f>
        <v>23</v>
      </c>
      <c r="AF12" s="46">
        <f>IF(ISNUMBER(AE12),IF(AE12+1&lt;=$AW12,AE12+1,""),IF(AND(COUNT($B12:AE12)&lt;$AW12,AF$2=$AU12),1,""))</f>
        <v>24</v>
      </c>
      <c r="AG12" s="46">
        <f>IF(ISNUMBER(AF12),IF(AF12+1&lt;=$AW12,AF12+1,""),IF(AND(COUNT($B12:AF12)&lt;$AW12,AG$2=$AU12),1,""))</f>
        <v>25</v>
      </c>
      <c r="AH12" s="46">
        <f>IF(ISNUMBER(AG12),IF(AG12+1&lt;=$AW12,AG12+1,""),IF(AND(COUNT($B12:AG12)&lt;$AW12,AH$2=$AU12),1,""))</f>
        <v>26</v>
      </c>
      <c r="AI12" s="46">
        <f>IF(ISNUMBER(AH12),IF(AH12+1&lt;=$AW12,AH12+1,""),IF(AND(COUNT($B12:AH12)&lt;$AW12,AI$2=$AU12),1,""))</f>
        <v>27</v>
      </c>
      <c r="AJ12" s="46">
        <f>IF(ISNUMBER(AI12),IF(AI12+1&lt;=$AW12,AI12+1,""),IF(AND(COUNT($B12:AI12)&lt;$AW12,AJ$2=$AU12),1,""))</f>
        <v>28</v>
      </c>
      <c r="AK12" s="46">
        <f>IF(ISNUMBER(AJ12),IF(AJ12+1&lt;=$AW12,AJ12+1,""),IF(AND(COUNT($B12:AJ12)&lt;$AW12,AK$2=$AU12),1,""))</f>
        <v>29</v>
      </c>
      <c r="AL12" s="46">
        <f>IF(ISNUMBER(AK12),IF(AK12+1&lt;=$AW12,AK12+1,""),IF(AND(COUNT($B12:AK12)&lt;$AW12,AL$2=$AU12),1,""))</f>
        <v>30</v>
      </c>
      <c r="AM12" s="46">
        <f>IF(ISNUMBER(AL12),IF(AL12+1&lt;=$AW12,AL12+1,""),IF(AND(COUNT($B12:AL12)&lt;$AW12,AM$2=$AU12),1,""))</f>
      </c>
      <c r="AN12" s="46">
        <f>IF(ISNUMBER(AM12),IF(AM12+1&lt;=$AW12,AM12+1,""),IF(AND(COUNT($B12:AM12)&lt;$AW12,AN$2=$AU12),1,""))</f>
      </c>
      <c r="AO12" s="46">
        <f>IF(ISNUMBER(AN12),IF(AN12+1&lt;=$AW12,AN12+1,""),IF(AND(COUNT($B12:AN12)&lt;$AW12,AO$2=$AU12),1,""))</f>
      </c>
      <c r="AP12" s="46">
        <f>IF(ISNUMBER(AO12),IF(AO12+1&lt;=$AW12,AO12+1,""),IF(AND(COUNT($B12:AO12)&lt;$AW12,AP$2=$AU12),1,""))</f>
      </c>
      <c r="AQ12" s="46">
        <f>IF(ISNUMBER(AP12),IF(AP12+1&lt;=$AW12,AP12+1,""),IF(AND(COUNT($B12:AP12)&lt;$AW12,AQ$2=$AU12),1,""))</f>
      </c>
      <c r="AR12" s="47">
        <f>IF(ISNUMBER(AQ12),IF(AQ12+1&lt;=$AW12,AQ12+1,""),IF(AND(COUNT($B12:AQ12)&lt;$AW12,AR$2=$AU12),1,""))</f>
      </c>
      <c r="AT12" s="112">
        <v>9</v>
      </c>
      <c r="AU12" s="112">
        <f>WEEKDAY(DATE(Übersicht!$D$3,AT12,1))</f>
        <v>7</v>
      </c>
      <c r="AV12" s="112">
        <f>WEEKDAY(DATE(Übersicht!$D$3,AT12+1,1)-1)</f>
        <v>1</v>
      </c>
      <c r="AW12" s="112">
        <f>DATE(Übersicht!$D$3,AT12+1,1)-DATE(Übersicht!$D$3,AT12,1)</f>
        <v>30</v>
      </c>
    </row>
    <row r="13" spans="2:49" ht="10.5">
      <c r="B13" s="45" t="s">
        <v>18</v>
      </c>
      <c r="C13" s="118">
        <f>IF(ISNUMBER(B13),IF(B13+1&lt;=$AW13,B13+1,""),IF(AND(COUNT($B13:B13)&lt;$AW13,C$2=$AU13),1,""))</f>
      </c>
      <c r="D13" s="46">
        <f>IF(ISNUMBER(C13),IF(C13+1&lt;=$AW13,C13+1,""),IF(AND(COUNT($B13:C13)&lt;$AW13,D$2=$AU13),1,""))</f>
        <v>1</v>
      </c>
      <c r="E13" s="46">
        <f>IF(ISNUMBER(D13),IF(D13+1&lt;=$AW13,D13+1,""),IF(AND(COUNT($B13:D13)&lt;$AW13,E$2=$AU13),1,""))</f>
        <v>2</v>
      </c>
      <c r="F13" s="46">
        <f>IF(ISNUMBER(E13),IF(E13+1&lt;=$AW13,E13+1,""),IF(AND(COUNT($B13:E13)&lt;$AW13,F$2=$AU13),1,""))</f>
        <v>3</v>
      </c>
      <c r="G13" s="46">
        <f>IF(ISNUMBER(F13),IF(F13+1&lt;=$AW13,F13+1,""),IF(AND(COUNT($B13:F13)&lt;$AW13,G$2=$AU13),1,""))</f>
        <v>4</v>
      </c>
      <c r="H13" s="46">
        <f>IF(ISNUMBER(G13),IF(G13+1&lt;=$AW13,G13+1,""),IF(AND(COUNT($B13:G13)&lt;$AW13,H$2=$AU13),1,""))</f>
        <v>5</v>
      </c>
      <c r="I13" s="46">
        <f>IF(ISNUMBER(H13),IF(H13+1&lt;=$AW13,H13+1,""),IF(AND(COUNT($B13:H13)&lt;$AW13,I$2=$AU13),1,""))</f>
        <v>6</v>
      </c>
      <c r="J13" s="46">
        <f>IF(ISNUMBER(I13),IF(I13+1&lt;=$AW13,I13+1,""),IF(AND(COUNT($B13:I13)&lt;$AW13,J$2=$AU13),1,""))</f>
        <v>7</v>
      </c>
      <c r="K13" s="46">
        <f>IF(ISNUMBER(J13),IF(J13+1&lt;=$AW13,J13+1,""),IF(AND(COUNT($B13:J13)&lt;$AW13,K$2=$AU13),1,""))</f>
        <v>8</v>
      </c>
      <c r="L13" s="46">
        <f>IF(ISNUMBER(K13),IF(K13+1&lt;=$AW13,K13+1,""),IF(AND(COUNT($B13:K13)&lt;$AW13,L$2=$AU13),1,""))</f>
        <v>9</v>
      </c>
      <c r="M13" s="46">
        <f>IF(ISNUMBER(L13),IF(L13+1&lt;=$AW13,L13+1,""),IF(AND(COUNT($B13:L13)&lt;$AW13,M$2=$AU13),1,""))</f>
        <v>10</v>
      </c>
      <c r="N13" s="46">
        <f>IF(ISNUMBER(M13),IF(M13+1&lt;=$AW13,M13+1,""),IF(AND(COUNT($B13:M13)&lt;$AW13,N$2=$AU13),1,""))</f>
        <v>11</v>
      </c>
      <c r="O13" s="46">
        <f>IF(ISNUMBER(N13),IF(N13+1&lt;=$AW13,N13+1,""),IF(AND(COUNT($B13:N13)&lt;$AW13,O$2=$AU13),1,""))</f>
        <v>12</v>
      </c>
      <c r="P13" s="46">
        <f>IF(ISNUMBER(O13),IF(O13+1&lt;=$AW13,O13+1,""),IF(AND(COUNT($B13:O13)&lt;$AW13,P$2=$AU13),1,""))</f>
        <v>13</v>
      </c>
      <c r="Q13" s="46">
        <f>IF(ISNUMBER(P13),IF(P13+1&lt;=$AW13,P13+1,""),IF(AND(COUNT($B13:P13)&lt;$AW13,Q$2=$AU13),1,""))</f>
        <v>14</v>
      </c>
      <c r="R13" s="46">
        <f>IF(ISNUMBER(Q13),IF(Q13+1&lt;=$AW13,Q13+1,""),IF(AND(COUNT($B13:Q13)&lt;$AW13,R$2=$AU13),1,""))</f>
        <v>15</v>
      </c>
      <c r="S13" s="46">
        <f>IF(ISNUMBER(R13),IF(R13+1&lt;=$AW13,R13+1,""),IF(AND(COUNT($B13:R13)&lt;$AW13,S$2=$AU13),1,""))</f>
        <v>16</v>
      </c>
      <c r="T13" s="46">
        <f>IF(ISNUMBER(S13),IF(S13+1&lt;=$AW13,S13+1,""),IF(AND(COUNT($B13:S13)&lt;$AW13,T$2=$AU13),1,""))</f>
        <v>17</v>
      </c>
      <c r="U13" s="46">
        <f>IF(ISNUMBER(T13),IF(T13+1&lt;=$AW13,T13+1,""),IF(AND(COUNT($B13:T13)&lt;$AW13,U$2=$AU13),1,""))</f>
        <v>18</v>
      </c>
      <c r="V13" s="46">
        <f>IF(ISNUMBER(U13),IF(U13+1&lt;=$AW13,U13+1,""),IF(AND(COUNT($B13:U13)&lt;$AW13,V$2=$AU13),1,""))</f>
        <v>19</v>
      </c>
      <c r="W13" s="46">
        <f>IF(ISNUMBER(V13),IF(V13+1&lt;=$AW13,V13+1,""),IF(AND(COUNT($B13:V13)&lt;$AW13,W$2=$AU13),1,""))</f>
        <v>20</v>
      </c>
      <c r="X13" s="46">
        <f>IF(ISNUMBER(W13),IF(W13+1&lt;=$AW13,W13+1,""),IF(AND(COUNT($B13:W13)&lt;$AW13,X$2=$AU13),1,""))</f>
        <v>21</v>
      </c>
      <c r="Y13" s="46">
        <f>IF(ISNUMBER(X13),IF(X13+1&lt;=$AW13,X13+1,""),IF(AND(COUNT($B13:X13)&lt;$AW13,Y$2=$AU13),1,""))</f>
        <v>22</v>
      </c>
      <c r="Z13" s="46">
        <f>IF(ISNUMBER(Y13),IF(Y13+1&lt;=$AW13,Y13+1,""),IF(AND(COUNT($B13:Y13)&lt;$AW13,Z$2=$AU13),1,""))</f>
        <v>23</v>
      </c>
      <c r="AA13" s="46">
        <f>IF(ISNUMBER(Z13),IF(Z13+1&lt;=$AW13,Z13+1,""),IF(AND(COUNT($B13:Z13)&lt;$AW13,AA$2=$AU13),1,""))</f>
        <v>24</v>
      </c>
      <c r="AB13" s="46">
        <f>IF(ISNUMBER(AA13),IF(AA13+1&lt;=$AW13,AA13+1,""),IF(AND(COUNT($B13:AA13)&lt;$AW13,AB$2=$AU13),1,""))</f>
        <v>25</v>
      </c>
      <c r="AC13" s="46">
        <f>IF(ISNUMBER(AB13),IF(AB13+1&lt;=$AW13,AB13+1,""),IF(AND(COUNT($B13:AB13)&lt;$AW13,AC$2=$AU13),1,""))</f>
        <v>26</v>
      </c>
      <c r="AD13" s="46">
        <f>IF(ISNUMBER(AC13),IF(AC13+1&lt;=$AW13,AC13+1,""),IF(AND(COUNT($B13:AC13)&lt;$AW13,AD$2=$AU13),1,""))</f>
        <v>27</v>
      </c>
      <c r="AE13" s="46">
        <f>IF(ISNUMBER(AD13),IF(AD13+1&lt;=$AW13,AD13+1,""),IF(AND(COUNT($B13:AD13)&lt;$AW13,AE$2=$AU13),1,""))</f>
        <v>28</v>
      </c>
      <c r="AF13" s="46">
        <f>IF(ISNUMBER(AE13),IF(AE13+1&lt;=$AW13,AE13+1,""),IF(AND(COUNT($B13:AE13)&lt;$AW13,AF$2=$AU13),1,""))</f>
        <v>29</v>
      </c>
      <c r="AG13" s="46">
        <f>IF(ISNUMBER(AF13),IF(AF13+1&lt;=$AW13,AF13+1,""),IF(AND(COUNT($B13:AF13)&lt;$AW13,AG$2=$AU13),1,""))</f>
        <v>30</v>
      </c>
      <c r="AH13" s="46">
        <f>IF(ISNUMBER(AG13),IF(AG13+1&lt;=$AW13,AG13+1,""),IF(AND(COUNT($B13:AG13)&lt;$AW13,AH$2=$AU13),1,""))</f>
        <v>31</v>
      </c>
      <c r="AI13" s="46">
        <f>IF(ISNUMBER(AH13),IF(AH13+1&lt;=$AW13,AH13+1,""),IF(AND(COUNT($B13:AH13)&lt;$AW13,AI$2=$AU13),1,""))</f>
      </c>
      <c r="AJ13" s="46">
        <f>IF(ISNUMBER(AI13),IF(AI13+1&lt;=$AW13,AI13+1,""),IF(AND(COUNT($B13:AI13)&lt;$AW13,AJ$2=$AU13),1,""))</f>
      </c>
      <c r="AK13" s="46">
        <f>IF(ISNUMBER(AJ13),IF(AJ13+1&lt;=$AW13,AJ13+1,""),IF(AND(COUNT($B13:AJ13)&lt;$AW13,AK$2=$AU13),1,""))</f>
      </c>
      <c r="AL13" s="46">
        <f>IF(ISNUMBER(AK13),IF(AK13+1&lt;=$AW13,AK13+1,""),IF(AND(COUNT($B13:AK13)&lt;$AW13,AL$2=$AU13),1,""))</f>
      </c>
      <c r="AM13" s="46">
        <f>IF(ISNUMBER(AL13),IF(AL13+1&lt;=$AW13,AL13+1,""),IF(AND(COUNT($B13:AL13)&lt;$AW13,AM$2=$AU13),1,""))</f>
      </c>
      <c r="AN13" s="46">
        <f>IF(ISNUMBER(AM13),IF(AM13+1&lt;=$AW13,AM13+1,""),IF(AND(COUNT($B13:AM13)&lt;$AW13,AN$2=$AU13),1,""))</f>
      </c>
      <c r="AO13" s="46">
        <f>IF(ISNUMBER(AN13),IF(AN13+1&lt;=$AW13,AN13+1,""),IF(AND(COUNT($B13:AN13)&lt;$AW13,AO$2=$AU13),1,""))</f>
      </c>
      <c r="AP13" s="46">
        <f>IF(ISNUMBER(AO13),IF(AO13+1&lt;=$AW13,AO13+1,""),IF(AND(COUNT($B13:AO13)&lt;$AW13,AP$2=$AU13),1,""))</f>
      </c>
      <c r="AQ13" s="46">
        <f>IF(ISNUMBER(AP13),IF(AP13+1&lt;=$AW13,AP13+1,""),IF(AND(COUNT($B13:AP13)&lt;$AW13,AQ$2=$AU13),1,""))</f>
      </c>
      <c r="AR13" s="47">
        <f>IF(ISNUMBER(AQ13),IF(AQ13+1&lt;=$AW13,AQ13+1,""),IF(AND(COUNT($B13:AQ13)&lt;$AW13,AR$2=$AU13),1,""))</f>
      </c>
      <c r="AT13" s="112">
        <v>10</v>
      </c>
      <c r="AU13" s="112">
        <f>WEEKDAY(DATE(Übersicht!$D$3,AT13,1))</f>
        <v>2</v>
      </c>
      <c r="AV13" s="112">
        <f>WEEKDAY(DATE(Übersicht!$D$3,AT13+1,1)-1)</f>
        <v>4</v>
      </c>
      <c r="AW13" s="112">
        <f>DATE(Übersicht!$D$3,AT13+1,1)-DATE(Übersicht!$D$3,AT13,1)</f>
        <v>31</v>
      </c>
    </row>
    <row r="14" spans="2:49" ht="10.5">
      <c r="B14" s="45" t="s">
        <v>19</v>
      </c>
      <c r="C14" s="118">
        <f>IF(ISNUMBER(B14),IF(B14+1&lt;=$AW14,B14+1,""),IF(AND(COUNT($B14:B14)&lt;$AW14,C$2=$AU14),1,""))</f>
      </c>
      <c r="D14" s="46">
        <f>IF(ISNUMBER(C14),IF(C14+1&lt;=$AW14,C14+1,""),IF(AND(COUNT($B14:C14)&lt;$AW14,D$2=$AU14),1,""))</f>
      </c>
      <c r="E14" s="46">
        <f>IF(ISNUMBER(D14),IF(D14+1&lt;=$AW14,D14+1,""),IF(AND(COUNT($B14:D14)&lt;$AW14,E$2=$AU14),1,""))</f>
      </c>
      <c r="F14" s="46">
        <f>IF(ISNUMBER(E14),IF(E14+1&lt;=$AW14,E14+1,""),IF(AND(COUNT($B14:E14)&lt;$AW14,F$2=$AU14),1,""))</f>
      </c>
      <c r="G14" s="46">
        <f>IF(ISNUMBER(F14),IF(F14+1&lt;=$AW14,F14+1,""),IF(AND(COUNT($B14:F14)&lt;$AW14,G$2=$AU14),1,""))</f>
        <v>1</v>
      </c>
      <c r="H14" s="46">
        <f>IF(ISNUMBER(G14),IF(G14+1&lt;=$AW14,G14+1,""),IF(AND(COUNT($B14:G14)&lt;$AW14,H$2=$AU14),1,""))</f>
        <v>2</v>
      </c>
      <c r="I14" s="46">
        <f>IF(ISNUMBER(H14),IF(H14+1&lt;=$AW14,H14+1,""),IF(AND(COUNT($B14:H14)&lt;$AW14,I$2=$AU14),1,""))</f>
        <v>3</v>
      </c>
      <c r="J14" s="46">
        <f>IF(ISNUMBER(I14),IF(I14+1&lt;=$AW14,I14+1,""),IF(AND(COUNT($B14:I14)&lt;$AW14,J$2=$AU14),1,""))</f>
        <v>4</v>
      </c>
      <c r="K14" s="46">
        <f>IF(ISNUMBER(J14),IF(J14+1&lt;=$AW14,J14+1,""),IF(AND(COUNT($B14:J14)&lt;$AW14,K$2=$AU14),1,""))</f>
        <v>5</v>
      </c>
      <c r="L14" s="46">
        <f>IF(ISNUMBER(K14),IF(K14+1&lt;=$AW14,K14+1,""),IF(AND(COUNT($B14:K14)&lt;$AW14,L$2=$AU14),1,""))</f>
        <v>6</v>
      </c>
      <c r="M14" s="46">
        <f>IF(ISNUMBER(L14),IF(L14+1&lt;=$AW14,L14+1,""),IF(AND(COUNT($B14:L14)&lt;$AW14,M$2=$AU14),1,""))</f>
        <v>7</v>
      </c>
      <c r="N14" s="46">
        <f>IF(ISNUMBER(M14),IF(M14+1&lt;=$AW14,M14+1,""),IF(AND(COUNT($B14:M14)&lt;$AW14,N$2=$AU14),1,""))</f>
        <v>8</v>
      </c>
      <c r="O14" s="46">
        <f>IF(ISNUMBER(N14),IF(N14+1&lt;=$AW14,N14+1,""),IF(AND(COUNT($B14:N14)&lt;$AW14,O$2=$AU14),1,""))</f>
        <v>9</v>
      </c>
      <c r="P14" s="46">
        <f>IF(ISNUMBER(O14),IF(O14+1&lt;=$AW14,O14+1,""),IF(AND(COUNT($B14:O14)&lt;$AW14,P$2=$AU14),1,""))</f>
        <v>10</v>
      </c>
      <c r="Q14" s="46">
        <f>IF(ISNUMBER(P14),IF(P14+1&lt;=$AW14,P14+1,""),IF(AND(COUNT($B14:P14)&lt;$AW14,Q$2=$AU14),1,""))</f>
        <v>11</v>
      </c>
      <c r="R14" s="46">
        <f>IF(ISNUMBER(Q14),IF(Q14+1&lt;=$AW14,Q14+1,""),IF(AND(COUNT($B14:Q14)&lt;$AW14,R$2=$AU14),1,""))</f>
        <v>12</v>
      </c>
      <c r="S14" s="46">
        <f>IF(ISNUMBER(R14),IF(R14+1&lt;=$AW14,R14+1,""),IF(AND(COUNT($B14:R14)&lt;$AW14,S$2=$AU14),1,""))</f>
        <v>13</v>
      </c>
      <c r="T14" s="46">
        <f>IF(ISNUMBER(S14),IF(S14+1&lt;=$AW14,S14+1,""),IF(AND(COUNT($B14:S14)&lt;$AW14,T$2=$AU14),1,""))</f>
        <v>14</v>
      </c>
      <c r="U14" s="46">
        <f>IF(ISNUMBER(T14),IF(T14+1&lt;=$AW14,T14+1,""),IF(AND(COUNT($B14:T14)&lt;$AW14,U$2=$AU14),1,""))</f>
        <v>15</v>
      </c>
      <c r="V14" s="46">
        <f>IF(ISNUMBER(U14),IF(U14+1&lt;=$AW14,U14+1,""),IF(AND(COUNT($B14:U14)&lt;$AW14,V$2=$AU14),1,""))</f>
        <v>16</v>
      </c>
      <c r="W14" s="46">
        <f>IF(ISNUMBER(V14),IF(V14+1&lt;=$AW14,V14+1,""),IF(AND(COUNT($B14:V14)&lt;$AW14,W$2=$AU14),1,""))</f>
        <v>17</v>
      </c>
      <c r="X14" s="46">
        <f>IF(ISNUMBER(W14),IF(W14+1&lt;=$AW14,W14+1,""),IF(AND(COUNT($B14:W14)&lt;$AW14,X$2=$AU14),1,""))</f>
        <v>18</v>
      </c>
      <c r="Y14" s="46">
        <f>IF(ISNUMBER(X14),IF(X14+1&lt;=$AW14,X14+1,""),IF(AND(COUNT($B14:X14)&lt;$AW14,Y$2=$AU14),1,""))</f>
        <v>19</v>
      </c>
      <c r="Z14" s="46">
        <f>IF(ISNUMBER(Y14),IF(Y14+1&lt;=$AW14,Y14+1,""),IF(AND(COUNT($B14:Y14)&lt;$AW14,Z$2=$AU14),1,""))</f>
        <v>20</v>
      </c>
      <c r="AA14" s="46">
        <f>IF(ISNUMBER(Z14),IF(Z14+1&lt;=$AW14,Z14+1,""),IF(AND(COUNT($B14:Z14)&lt;$AW14,AA$2=$AU14),1,""))</f>
        <v>21</v>
      </c>
      <c r="AB14" s="46">
        <f>IF(ISNUMBER(AA14),IF(AA14+1&lt;=$AW14,AA14+1,""),IF(AND(COUNT($B14:AA14)&lt;$AW14,AB$2=$AU14),1,""))</f>
        <v>22</v>
      </c>
      <c r="AC14" s="46">
        <f>IF(ISNUMBER(AB14),IF(AB14+1&lt;=$AW14,AB14+1,""),IF(AND(COUNT($B14:AB14)&lt;$AW14,AC$2=$AU14),1,""))</f>
        <v>23</v>
      </c>
      <c r="AD14" s="46">
        <f>IF(ISNUMBER(AC14),IF(AC14+1&lt;=$AW14,AC14+1,""),IF(AND(COUNT($B14:AC14)&lt;$AW14,AD$2=$AU14),1,""))</f>
        <v>24</v>
      </c>
      <c r="AE14" s="46">
        <f>IF(ISNUMBER(AD14),IF(AD14+1&lt;=$AW14,AD14+1,""),IF(AND(COUNT($B14:AD14)&lt;$AW14,AE$2=$AU14),1,""))</f>
        <v>25</v>
      </c>
      <c r="AF14" s="46">
        <f>IF(ISNUMBER(AE14),IF(AE14+1&lt;=$AW14,AE14+1,""),IF(AND(COUNT($B14:AE14)&lt;$AW14,AF$2=$AU14),1,""))</f>
        <v>26</v>
      </c>
      <c r="AG14" s="46">
        <f>IF(ISNUMBER(AF14),IF(AF14+1&lt;=$AW14,AF14+1,""),IF(AND(COUNT($B14:AF14)&lt;$AW14,AG$2=$AU14),1,""))</f>
        <v>27</v>
      </c>
      <c r="AH14" s="46">
        <f>IF(ISNUMBER(AG14),IF(AG14+1&lt;=$AW14,AG14+1,""),IF(AND(COUNT($B14:AG14)&lt;$AW14,AH$2=$AU14),1,""))</f>
        <v>28</v>
      </c>
      <c r="AI14" s="46">
        <f>IF(ISNUMBER(AH14),IF(AH14+1&lt;=$AW14,AH14+1,""),IF(AND(COUNT($B14:AH14)&lt;$AW14,AI$2=$AU14),1,""))</f>
        <v>29</v>
      </c>
      <c r="AJ14" s="46">
        <f>IF(ISNUMBER(AI14),IF(AI14+1&lt;=$AW14,AI14+1,""),IF(AND(COUNT($B14:AI14)&lt;$AW14,AJ$2=$AU14),1,""))</f>
        <v>30</v>
      </c>
      <c r="AK14" s="46">
        <f>IF(ISNUMBER(AJ14),IF(AJ14+1&lt;=$AW14,AJ14+1,""),IF(AND(COUNT($B14:AJ14)&lt;$AW14,AK$2=$AU14),1,""))</f>
      </c>
      <c r="AL14" s="46">
        <f>IF(ISNUMBER(AK14),IF(AK14+1&lt;=$AW14,AK14+1,""),IF(AND(COUNT($B14:AK14)&lt;$AW14,AL$2=$AU14),1,""))</f>
      </c>
      <c r="AM14" s="46">
        <f>IF(ISNUMBER(AL14),IF(AL14+1&lt;=$AW14,AL14+1,""),IF(AND(COUNT($B14:AL14)&lt;$AW14,AM$2=$AU14),1,""))</f>
      </c>
      <c r="AN14" s="46">
        <f>IF(ISNUMBER(AM14),IF(AM14+1&lt;=$AW14,AM14+1,""),IF(AND(COUNT($B14:AM14)&lt;$AW14,AN$2=$AU14),1,""))</f>
      </c>
      <c r="AO14" s="46">
        <f>IF(ISNUMBER(AN14),IF(AN14+1&lt;=$AW14,AN14+1,""),IF(AND(COUNT($B14:AN14)&lt;$AW14,AO$2=$AU14),1,""))</f>
      </c>
      <c r="AP14" s="46">
        <f>IF(ISNUMBER(AO14),IF(AO14+1&lt;=$AW14,AO14+1,""),IF(AND(COUNT($B14:AO14)&lt;$AW14,AP$2=$AU14),1,""))</f>
      </c>
      <c r="AQ14" s="46">
        <f>IF(ISNUMBER(AP14),IF(AP14+1&lt;=$AW14,AP14+1,""),IF(AND(COUNT($B14:AP14)&lt;$AW14,AQ$2=$AU14),1,""))</f>
      </c>
      <c r="AR14" s="47">
        <f>IF(ISNUMBER(AQ14),IF(AQ14+1&lt;=$AW14,AQ14+1,""),IF(AND(COUNT($B14:AQ14)&lt;$AW14,AR$2=$AU14),1,""))</f>
      </c>
      <c r="AT14" s="112">
        <v>11</v>
      </c>
      <c r="AU14" s="112">
        <f>WEEKDAY(DATE(Übersicht!$D$3,AT14,1))</f>
        <v>5</v>
      </c>
      <c r="AV14" s="112">
        <f>WEEKDAY(DATE(Übersicht!$D$3,AT14+1,1)-1)</f>
        <v>6</v>
      </c>
      <c r="AW14" s="112">
        <f>DATE(Übersicht!$D$3,AT14+1,1)-DATE(Übersicht!$D$3,AT14,1)</f>
        <v>30</v>
      </c>
    </row>
    <row r="15" spans="2:49" ht="11.25" thickBot="1">
      <c r="B15" s="48" t="s">
        <v>20</v>
      </c>
      <c r="C15" s="119">
        <f>IF(ISNUMBER(B15),IF(B15+1&lt;=$AW15,B15+1,""),IF(AND(COUNT($B15:B15)&lt;$AW15,C$2=$AU15),1,""))</f>
      </c>
      <c r="D15" s="49">
        <f>IF(ISNUMBER(C15),IF(C15+1&lt;=$AW15,C15+1,""),IF(AND(COUNT($B15:C15)&lt;$AW15,D$2=$AU15),1,""))</f>
      </c>
      <c r="E15" s="49">
        <f>IF(ISNUMBER(D15),IF(D15+1&lt;=$AW15,D15+1,""),IF(AND(COUNT($B15:D15)&lt;$AW15,E$2=$AU15),1,""))</f>
      </c>
      <c r="F15" s="49">
        <f>IF(ISNUMBER(E15),IF(E15+1&lt;=$AW15,E15+1,""),IF(AND(COUNT($B15:E15)&lt;$AW15,F$2=$AU15),1,""))</f>
      </c>
      <c r="G15" s="49">
        <f>IF(ISNUMBER(F15),IF(F15+1&lt;=$AW15,F15+1,""),IF(AND(COUNT($B15:F15)&lt;$AW15,G$2=$AU15),1,""))</f>
      </c>
      <c r="H15" s="49">
        <f>IF(ISNUMBER(G15),IF(G15+1&lt;=$AW15,G15+1,""),IF(AND(COUNT($B15:G15)&lt;$AW15,H$2=$AU15),1,""))</f>
      </c>
      <c r="I15" s="49">
        <f>IF(ISNUMBER(H15),IF(H15+1&lt;=$AW15,H15+1,""),IF(AND(COUNT($B15:H15)&lt;$AW15,I$2=$AU15),1,""))</f>
        <v>1</v>
      </c>
      <c r="J15" s="49">
        <f>IF(ISNUMBER(I15),IF(I15+1&lt;=$AW15,I15+1,""),IF(AND(COUNT($B15:I15)&lt;$AW15,J$2=$AU15),1,""))</f>
        <v>2</v>
      </c>
      <c r="K15" s="49">
        <f>IF(ISNUMBER(J15),IF(J15+1&lt;=$AW15,J15+1,""),IF(AND(COUNT($B15:J15)&lt;$AW15,K$2=$AU15),1,""))</f>
        <v>3</v>
      </c>
      <c r="L15" s="49">
        <f>IF(ISNUMBER(K15),IF(K15+1&lt;=$AW15,K15+1,""),IF(AND(COUNT($B15:K15)&lt;$AW15,L$2=$AU15),1,""))</f>
        <v>4</v>
      </c>
      <c r="M15" s="49">
        <f>IF(ISNUMBER(L15),IF(L15+1&lt;=$AW15,L15+1,""),IF(AND(COUNT($B15:L15)&lt;$AW15,M$2=$AU15),1,""))</f>
        <v>5</v>
      </c>
      <c r="N15" s="49">
        <f>IF(ISNUMBER(M15),IF(M15+1&lt;=$AW15,M15+1,""),IF(AND(COUNT($B15:M15)&lt;$AW15,N$2=$AU15),1,""))</f>
        <v>6</v>
      </c>
      <c r="O15" s="49">
        <f>IF(ISNUMBER(N15),IF(N15+1&lt;=$AW15,N15+1,""),IF(AND(COUNT($B15:N15)&lt;$AW15,O$2=$AU15),1,""))</f>
        <v>7</v>
      </c>
      <c r="P15" s="49">
        <f>IF(ISNUMBER(O15),IF(O15+1&lt;=$AW15,O15+1,""),IF(AND(COUNT($B15:O15)&lt;$AW15,P$2=$AU15),1,""))</f>
        <v>8</v>
      </c>
      <c r="Q15" s="49">
        <f>IF(ISNUMBER(P15),IF(P15+1&lt;=$AW15,P15+1,""),IF(AND(COUNT($B15:P15)&lt;$AW15,Q$2=$AU15),1,""))</f>
        <v>9</v>
      </c>
      <c r="R15" s="49">
        <f>IF(ISNUMBER(Q15),IF(Q15+1&lt;=$AW15,Q15+1,""),IF(AND(COUNT($B15:Q15)&lt;$AW15,R$2=$AU15),1,""))</f>
        <v>10</v>
      </c>
      <c r="S15" s="49">
        <f>IF(ISNUMBER(R15),IF(R15+1&lt;=$AW15,R15+1,""),IF(AND(COUNT($B15:R15)&lt;$AW15,S$2=$AU15),1,""))</f>
        <v>11</v>
      </c>
      <c r="T15" s="49">
        <f>IF(ISNUMBER(S15),IF(S15+1&lt;=$AW15,S15+1,""),IF(AND(COUNT($B15:S15)&lt;$AW15,T$2=$AU15),1,""))</f>
        <v>12</v>
      </c>
      <c r="U15" s="49">
        <f>IF(ISNUMBER(T15),IF(T15+1&lt;=$AW15,T15+1,""),IF(AND(COUNT($B15:T15)&lt;$AW15,U$2=$AU15),1,""))</f>
        <v>13</v>
      </c>
      <c r="V15" s="49">
        <f>IF(ISNUMBER(U15),IF(U15+1&lt;=$AW15,U15+1,""),IF(AND(COUNT($B15:U15)&lt;$AW15,V$2=$AU15),1,""))</f>
        <v>14</v>
      </c>
      <c r="W15" s="49">
        <f>IF(ISNUMBER(V15),IF(V15+1&lt;=$AW15,V15+1,""),IF(AND(COUNT($B15:V15)&lt;$AW15,W$2=$AU15),1,""))</f>
        <v>15</v>
      </c>
      <c r="X15" s="49">
        <f>IF(ISNUMBER(W15),IF(W15+1&lt;=$AW15,W15+1,""),IF(AND(COUNT($B15:W15)&lt;$AW15,X$2=$AU15),1,""))</f>
        <v>16</v>
      </c>
      <c r="Y15" s="49">
        <f>IF(ISNUMBER(X15),IF(X15+1&lt;=$AW15,X15+1,""),IF(AND(COUNT($B15:X15)&lt;$AW15,Y$2=$AU15),1,""))</f>
        <v>17</v>
      </c>
      <c r="Z15" s="49">
        <f>IF(ISNUMBER(Y15),IF(Y15+1&lt;=$AW15,Y15+1,""),IF(AND(COUNT($B15:Y15)&lt;$AW15,Z$2=$AU15),1,""))</f>
        <v>18</v>
      </c>
      <c r="AA15" s="49">
        <f>IF(ISNUMBER(Z15),IF(Z15+1&lt;=$AW15,Z15+1,""),IF(AND(COUNT($B15:Z15)&lt;$AW15,AA$2=$AU15),1,""))</f>
        <v>19</v>
      </c>
      <c r="AB15" s="49">
        <f>IF(ISNUMBER(AA15),IF(AA15+1&lt;=$AW15,AA15+1,""),IF(AND(COUNT($B15:AA15)&lt;$AW15,AB$2=$AU15),1,""))</f>
        <v>20</v>
      </c>
      <c r="AC15" s="49">
        <f>IF(ISNUMBER(AB15),IF(AB15+1&lt;=$AW15,AB15+1,""),IF(AND(COUNT($B15:AB15)&lt;$AW15,AC$2=$AU15),1,""))</f>
        <v>21</v>
      </c>
      <c r="AD15" s="49">
        <f>IF(ISNUMBER(AC15),IF(AC15+1&lt;=$AW15,AC15+1,""),IF(AND(COUNT($B15:AC15)&lt;$AW15,AD$2=$AU15),1,""))</f>
        <v>22</v>
      </c>
      <c r="AE15" s="49">
        <f>IF(ISNUMBER(AD15),IF(AD15+1&lt;=$AW15,AD15+1,""),IF(AND(COUNT($B15:AD15)&lt;$AW15,AE$2=$AU15),1,""))</f>
        <v>23</v>
      </c>
      <c r="AF15" s="49">
        <f>IF(ISNUMBER(AE15),IF(AE15+1&lt;=$AW15,AE15+1,""),IF(AND(COUNT($B15:AE15)&lt;$AW15,AF$2=$AU15),1,""))</f>
        <v>24</v>
      </c>
      <c r="AG15" s="49">
        <f>IF(ISNUMBER(AF15),IF(AF15+1&lt;=$AW15,AF15+1,""),IF(AND(COUNT($B15:AF15)&lt;$AW15,AG$2=$AU15),1,""))</f>
        <v>25</v>
      </c>
      <c r="AH15" s="49">
        <f>IF(ISNUMBER(AG15),IF(AG15+1&lt;=$AW15,AG15+1,""),IF(AND(COUNT($B15:AG15)&lt;$AW15,AH$2=$AU15),1,""))</f>
        <v>26</v>
      </c>
      <c r="AI15" s="49">
        <f>IF(ISNUMBER(AH15),IF(AH15+1&lt;=$AW15,AH15+1,""),IF(AND(COUNT($B15:AH15)&lt;$AW15,AI$2=$AU15),1,""))</f>
        <v>27</v>
      </c>
      <c r="AJ15" s="49">
        <f>IF(ISNUMBER(AI15),IF(AI15+1&lt;=$AW15,AI15+1,""),IF(AND(COUNT($B15:AI15)&lt;$AW15,AJ$2=$AU15),1,""))</f>
        <v>28</v>
      </c>
      <c r="AK15" s="49">
        <f>IF(ISNUMBER(AJ15),IF(AJ15+1&lt;=$AW15,AJ15+1,""),IF(AND(COUNT($B15:AJ15)&lt;$AW15,AK$2=$AU15),1,""))</f>
        <v>29</v>
      </c>
      <c r="AL15" s="49">
        <f>IF(ISNUMBER(AK15),IF(AK15+1&lt;=$AW15,AK15+1,""),IF(AND(COUNT($B15:AK15)&lt;$AW15,AL$2=$AU15),1,""))</f>
        <v>30</v>
      </c>
      <c r="AM15" s="49">
        <f>IF(ISNUMBER(AL15),IF(AL15+1&lt;=$AW15,AL15+1,""),IF(AND(COUNT($B15:AL15)&lt;$AW15,AM$2=$AU15),1,""))</f>
        <v>31</v>
      </c>
      <c r="AN15" s="49">
        <f>IF(ISNUMBER(AM15),IF(AM15+1&lt;=$AW15,AM15+1,""),IF(AND(COUNT($B15:AM15)&lt;$AW15,AN$2=$AU15),1,""))</f>
      </c>
      <c r="AO15" s="49">
        <f>IF(ISNUMBER(AN15),IF(AN15+1&lt;=$AW15,AN15+1,""),IF(AND(COUNT($B15:AN15)&lt;$AW15,AO$2=$AU15),1,""))</f>
      </c>
      <c r="AP15" s="49">
        <f>IF(ISNUMBER(AO15),IF(AO15+1&lt;=$AW15,AO15+1,""),IF(AND(COUNT($B15:AO15)&lt;$AW15,AP$2=$AU15),1,""))</f>
      </c>
      <c r="AQ15" s="49">
        <f>IF(ISNUMBER(AP15),IF(AP15+1&lt;=$AW15,AP15+1,""),IF(AND(COUNT($B15:AP15)&lt;$AW15,AQ$2=$AU15),1,""))</f>
      </c>
      <c r="AR15" s="50">
        <f>IF(ISNUMBER(AQ15),IF(AQ15+1&lt;=$AW15,AQ15+1,""),IF(AND(COUNT($B15:AQ15)&lt;$AW15,AR$2=$AU15),1,""))</f>
      </c>
      <c r="AT15" s="112">
        <v>12</v>
      </c>
      <c r="AU15" s="112">
        <f>WEEKDAY(DATE(Übersicht!$D$3,AT15,1))</f>
        <v>7</v>
      </c>
      <c r="AV15" s="112">
        <f>WEEKDAY(DATE(Übersicht!$D$3,AT15+1,1)-1)</f>
        <v>2</v>
      </c>
      <c r="AW15" s="112">
        <f>DATE(Übersicht!$D$3,AT15+1,1)-DATE(Übersicht!$D$3,AT15,1)</f>
        <v>31</v>
      </c>
    </row>
  </sheetData>
  <sheetProtection sheet="1" objects="1" scenarios="1"/>
  <mergeCells count="1">
    <mergeCell ref="B2:B3"/>
  </mergeCells>
  <conditionalFormatting sqref="B4:AR15">
    <cfRule type="expression" priority="1" dxfId="6" stopIfTrue="1">
      <formula>LEFT(B$3,1)="S"</formula>
    </cfRule>
  </conditionalFormatting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"/>
  <dimension ref="A1:I18"/>
  <sheetViews>
    <sheetView workbookViewId="0" topLeftCell="A1">
      <selection activeCell="L15" sqref="L15"/>
    </sheetView>
  </sheetViews>
  <sheetFormatPr defaultColWidth="11.00390625" defaultRowHeight="12.75"/>
  <cols>
    <col min="1" max="2" width="11.00390625" style="94" customWidth="1"/>
    <col min="3" max="9" width="2.75390625" style="94" customWidth="1"/>
    <col min="10" max="10" width="7.875" style="94" customWidth="1"/>
    <col min="11" max="11" width="9.875" style="94" customWidth="1"/>
    <col min="12" max="16384" width="11.00390625" style="94" customWidth="1"/>
  </cols>
  <sheetData>
    <row r="1" ht="22.5">
      <c r="A1" s="106" t="s">
        <v>91</v>
      </c>
    </row>
    <row r="4" ht="15">
      <c r="A4" s="105" t="s">
        <v>88</v>
      </c>
    </row>
    <row r="6" ht="12.75">
      <c r="B6" s="121" t="s">
        <v>30</v>
      </c>
    </row>
    <row r="7" spans="1:2" ht="12.75">
      <c r="A7" s="94" t="s">
        <v>29</v>
      </c>
      <c r="B7" s="108" t="s">
        <v>30</v>
      </c>
    </row>
    <row r="8" ht="12.75">
      <c r="B8" s="108" t="s">
        <v>31</v>
      </c>
    </row>
    <row r="9" ht="12.75">
      <c r="B9" s="108" t="s">
        <v>32</v>
      </c>
    </row>
    <row r="11" spans="2:9" ht="14.25">
      <c r="B11" s="95" t="s">
        <v>90</v>
      </c>
      <c r="C11" s="168" t="s">
        <v>2</v>
      </c>
      <c r="D11" s="169"/>
      <c r="E11" s="169"/>
      <c r="F11" s="169"/>
      <c r="G11" s="169"/>
      <c r="H11" s="169"/>
      <c r="I11" s="170"/>
    </row>
    <row r="12" spans="3:9" ht="12.75">
      <c r="C12" s="96" t="s">
        <v>5</v>
      </c>
      <c r="D12" s="97" t="s">
        <v>6</v>
      </c>
      <c r="E12" s="97" t="s">
        <v>7</v>
      </c>
      <c r="F12" s="97" t="s">
        <v>8</v>
      </c>
      <c r="G12" s="97" t="s">
        <v>9</v>
      </c>
      <c r="H12" s="97" t="s">
        <v>10</v>
      </c>
      <c r="I12" s="98" t="s">
        <v>11</v>
      </c>
    </row>
    <row r="13" spans="3:9" ht="12.75">
      <c r="C13" s="99">
        <v>1</v>
      </c>
      <c r="D13" s="100">
        <v>2</v>
      </c>
      <c r="E13" s="100">
        <v>3</v>
      </c>
      <c r="F13" s="100">
        <v>4</v>
      </c>
      <c r="G13" s="100">
        <v>5</v>
      </c>
      <c r="H13" s="100">
        <v>6</v>
      </c>
      <c r="I13" s="101">
        <v>7</v>
      </c>
    </row>
    <row r="14" spans="3:9" ht="12.75">
      <c r="C14" s="99">
        <v>8</v>
      </c>
      <c r="D14" s="100">
        <v>9</v>
      </c>
      <c r="E14" s="100">
        <v>10</v>
      </c>
      <c r="F14" s="100">
        <v>11</v>
      </c>
      <c r="G14" s="100">
        <v>12</v>
      </c>
      <c r="H14" s="100">
        <v>13</v>
      </c>
      <c r="I14" s="101">
        <v>14</v>
      </c>
    </row>
    <row r="15" spans="3:9" ht="12.75">
      <c r="C15" s="99">
        <v>15</v>
      </c>
      <c r="D15" s="100">
        <v>16</v>
      </c>
      <c r="E15" s="100">
        <v>17</v>
      </c>
      <c r="F15" s="100">
        <v>18</v>
      </c>
      <c r="G15" s="100">
        <v>19</v>
      </c>
      <c r="H15" s="100">
        <v>20</v>
      </c>
      <c r="I15" s="101">
        <v>21</v>
      </c>
    </row>
    <row r="16" spans="3:9" ht="12.75">
      <c r="C16" s="99">
        <v>22</v>
      </c>
      <c r="D16" s="100">
        <v>23</v>
      </c>
      <c r="E16" s="100">
        <v>24</v>
      </c>
      <c r="F16" s="100">
        <v>25</v>
      </c>
      <c r="G16" s="100">
        <v>26</v>
      </c>
      <c r="H16" s="100">
        <v>27</v>
      </c>
      <c r="I16" s="101">
        <v>28</v>
      </c>
    </row>
    <row r="17" spans="3:9" ht="12.75">
      <c r="C17" s="99">
        <v>29</v>
      </c>
      <c r="D17" s="100">
        <v>31</v>
      </c>
      <c r="E17" s="100"/>
      <c r="F17" s="100"/>
      <c r="G17" s="100"/>
      <c r="H17" s="100"/>
      <c r="I17" s="101"/>
    </row>
    <row r="18" spans="3:9" ht="12.75">
      <c r="C18" s="102"/>
      <c r="D18" s="103"/>
      <c r="E18" s="103"/>
      <c r="F18" s="103"/>
      <c r="G18" s="103"/>
      <c r="H18" s="103"/>
      <c r="I18" s="104"/>
    </row>
  </sheetData>
  <sheetProtection sheet="1" objects="1" scenarios="1"/>
  <mergeCells count="1">
    <mergeCell ref="C11:I11"/>
  </mergeCells>
  <conditionalFormatting sqref="C11:I11">
    <cfRule type="expression" priority="1" dxfId="0" stopIfTrue="1">
      <formula>color="Orange"</formula>
    </cfRule>
    <cfRule type="expression" priority="2" dxfId="1" stopIfTrue="1">
      <formula>color="Blau"</formula>
    </cfRule>
    <cfRule type="expression" priority="3" dxfId="2" stopIfTrue="1">
      <formula>color="Grau"</formula>
    </cfRule>
  </conditionalFormatting>
  <conditionalFormatting sqref="C12:I12">
    <cfRule type="expression" priority="4" dxfId="3" stopIfTrue="1">
      <formula>color="Orange"</formula>
    </cfRule>
    <cfRule type="expression" priority="5" dxfId="4" stopIfTrue="1">
      <formula>color="Blau"</formula>
    </cfRule>
    <cfRule type="expression" priority="6" dxfId="5" stopIfTrue="1">
      <formula>color="Grau"</formula>
    </cfRule>
  </conditionalFormatting>
  <conditionalFormatting sqref="C13:I18">
    <cfRule type="expression" priority="7" dxfId="6" stopIfTrue="1">
      <formula>AND(C13="",color="Orange")</formula>
    </cfRule>
    <cfRule type="expression" priority="8" dxfId="7" stopIfTrue="1">
      <formula>AND(C13="",color="Blau")</formula>
    </cfRule>
    <cfRule type="expression" priority="9" dxfId="8" stopIfTrue="1">
      <formula>AND(C13="",color="Grau")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"/>
  <dimension ref="A1:T45"/>
  <sheetViews>
    <sheetView showGridLines="0" workbookViewId="0" topLeftCell="A1">
      <selection activeCell="A66" sqref="A66"/>
    </sheetView>
  </sheetViews>
  <sheetFormatPr defaultColWidth="11.00390625" defaultRowHeight="12.75" outlineLevelRow="1" outlineLevelCol="1"/>
  <cols>
    <col min="1" max="1" width="20.25390625" style="55" bestFit="1" customWidth="1"/>
    <col min="2" max="2" width="20.125" style="55" bestFit="1" customWidth="1"/>
    <col min="3" max="3" width="6.25390625" style="55" hidden="1" customWidth="1" outlineLevel="1"/>
    <col min="4" max="4" width="3.625" style="55" hidden="1" customWidth="1" outlineLevel="1"/>
    <col min="5" max="10" width="3.125" style="55" hidden="1" customWidth="1" outlineLevel="1"/>
    <col min="11" max="11" width="3.375" style="55" hidden="1" customWidth="1" outlineLevel="1"/>
    <col min="12" max="12" width="2.875" style="55" hidden="1" customWidth="1" outlineLevel="1"/>
    <col min="13" max="13" width="3.625" style="55" hidden="1" customWidth="1" outlineLevel="1"/>
    <col min="14" max="14" width="3.125" style="55" hidden="1" customWidth="1" outlineLevel="1"/>
    <col min="15" max="15" width="2.875" style="55" hidden="1" customWidth="1" outlineLevel="1"/>
    <col min="16" max="16" width="3.125" style="55" hidden="1" customWidth="1" outlineLevel="1"/>
    <col min="17" max="17" width="2.875" style="55" hidden="1" customWidth="1" outlineLevel="1"/>
    <col min="18" max="18" width="3.125" style="55" hidden="1" customWidth="1" outlineLevel="1"/>
    <col min="19" max="19" width="2.875" style="55" hidden="1" customWidth="1" outlineLevel="1"/>
    <col min="20" max="20" width="18.50390625" style="55" hidden="1" customWidth="1" outlineLevel="1"/>
    <col min="21" max="21" width="10.00390625" style="55" customWidth="1" collapsed="1"/>
    <col min="22" max="16384" width="10.00390625" style="55" customWidth="1"/>
  </cols>
  <sheetData>
    <row r="1" ht="18">
      <c r="A1" s="91" t="s">
        <v>89</v>
      </c>
    </row>
    <row r="2" ht="12.75" hidden="1"/>
    <row r="3" ht="12.75" hidden="1"/>
    <row r="4" ht="12.75" hidden="1"/>
    <row r="5" ht="13.5" thickBot="1"/>
    <row r="6" spans="1:2" ht="13.5" thickTop="1">
      <c r="A6" s="54" t="s">
        <v>72</v>
      </c>
      <c r="B6" s="92">
        <f>Übersicht!D3</f>
        <v>2012</v>
      </c>
    </row>
    <row r="7" spans="1:2" ht="12.75">
      <c r="A7" s="56" t="s">
        <v>100</v>
      </c>
      <c r="B7" s="56" t="s">
        <v>34</v>
      </c>
    </row>
    <row r="8" spans="1:19" ht="13.5" thickBot="1">
      <c r="A8" s="57"/>
      <c r="B8" s="57" t="s">
        <v>35</v>
      </c>
      <c r="D8" s="58" t="s">
        <v>36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</row>
    <row r="9" spans="1:19" ht="14.25" thickBot="1" thickTop="1">
      <c r="A9" s="61"/>
      <c r="B9" s="61"/>
      <c r="C9" s="62" t="s">
        <v>37</v>
      </c>
      <c r="D9" s="63">
        <v>1</v>
      </c>
      <c r="E9" s="64">
        <v>2</v>
      </c>
      <c r="F9" s="64">
        <v>3</v>
      </c>
      <c r="G9" s="64">
        <v>4</v>
      </c>
      <c r="H9" s="64">
        <v>5</v>
      </c>
      <c r="I9" s="64">
        <v>6</v>
      </c>
      <c r="J9" s="64">
        <v>7</v>
      </c>
      <c r="K9" s="64">
        <v>8</v>
      </c>
      <c r="L9" s="64">
        <v>9</v>
      </c>
      <c r="M9" s="64">
        <v>10</v>
      </c>
      <c r="N9" s="64">
        <v>11</v>
      </c>
      <c r="O9" s="64">
        <v>12</v>
      </c>
      <c r="P9" s="64">
        <v>13</v>
      </c>
      <c r="Q9" s="64">
        <v>14</v>
      </c>
      <c r="R9" s="64">
        <v>15</v>
      </c>
      <c r="S9" s="64">
        <v>16</v>
      </c>
    </row>
    <row r="10" spans="1:20" ht="13.5" thickBot="1">
      <c r="A10" s="65" t="s">
        <v>38</v>
      </c>
      <c r="B10" s="65" t="s">
        <v>93</v>
      </c>
      <c r="C10" s="66">
        <f>MATCH(A6,Bundesländer)</f>
        <v>2</v>
      </c>
      <c r="D10" s="67" t="s">
        <v>39</v>
      </c>
      <c r="E10" s="68" t="s">
        <v>40</v>
      </c>
      <c r="F10" s="68" t="s">
        <v>41</v>
      </c>
      <c r="G10" s="68" t="s">
        <v>42</v>
      </c>
      <c r="H10" s="68" t="s">
        <v>43</v>
      </c>
      <c r="I10" s="68" t="s">
        <v>44</v>
      </c>
      <c r="J10" s="68" t="s">
        <v>45</v>
      </c>
      <c r="K10" s="68" t="s">
        <v>46</v>
      </c>
      <c r="L10" s="68" t="s">
        <v>47</v>
      </c>
      <c r="M10" s="68" t="s">
        <v>48</v>
      </c>
      <c r="N10" s="68" t="s">
        <v>49</v>
      </c>
      <c r="O10" s="68" t="s">
        <v>50</v>
      </c>
      <c r="P10" s="68" t="s">
        <v>51</v>
      </c>
      <c r="Q10" s="68" t="s">
        <v>52</v>
      </c>
      <c r="R10" s="68" t="s">
        <v>53</v>
      </c>
      <c r="S10" s="69" t="s">
        <v>54</v>
      </c>
      <c r="T10" s="107" t="s">
        <v>92</v>
      </c>
    </row>
    <row r="11" spans="1:20" ht="13.5" thickTop="1">
      <c r="A11" s="71">
        <f>DATE(JahrFeiertage,1,1)</f>
        <v>40909</v>
      </c>
      <c r="B11" s="70" t="str">
        <f>IF(C11="x",T11,"")</f>
        <v>Neujahrstag</v>
      </c>
      <c r="C11" s="72" t="str">
        <f aca="true" t="shared" si="0" ref="C11:C26">INDEX(D11:S11,$C$10)</f>
        <v>x</v>
      </c>
      <c r="D11" s="73" t="s">
        <v>56</v>
      </c>
      <c r="E11" s="74" t="s">
        <v>56</v>
      </c>
      <c r="F11" s="74" t="s">
        <v>56</v>
      </c>
      <c r="G11" s="74" t="s">
        <v>56</v>
      </c>
      <c r="H11" s="74" t="s">
        <v>56</v>
      </c>
      <c r="I11" s="74" t="s">
        <v>56</v>
      </c>
      <c r="J11" s="74" t="s">
        <v>56</v>
      </c>
      <c r="K11" s="74" t="s">
        <v>56</v>
      </c>
      <c r="L11" s="74" t="s">
        <v>56</v>
      </c>
      <c r="M11" s="74" t="s">
        <v>56</v>
      </c>
      <c r="N11" s="74" t="s">
        <v>56</v>
      </c>
      <c r="O11" s="74" t="s">
        <v>56</v>
      </c>
      <c r="P11" s="74" t="s">
        <v>56</v>
      </c>
      <c r="Q11" s="74" t="s">
        <v>56</v>
      </c>
      <c r="R11" s="74" t="s">
        <v>56</v>
      </c>
      <c r="S11" s="74" t="s">
        <v>56</v>
      </c>
      <c r="T11" s="70" t="s">
        <v>55</v>
      </c>
    </row>
    <row r="12" spans="1:20" ht="12.75">
      <c r="A12" s="76">
        <f>DATE(JahrFeiertage,1,6)</f>
        <v>40914</v>
      </c>
      <c r="B12" s="70" t="str">
        <f aca="true" t="shared" si="1" ref="B12:B26">IF(C12="x",T12,"")</f>
        <v>Heilige Drei Könige</v>
      </c>
      <c r="C12" s="77" t="str">
        <f t="shared" si="0"/>
        <v>x</v>
      </c>
      <c r="D12" s="78" t="s">
        <v>56</v>
      </c>
      <c r="E12" s="79" t="s">
        <v>56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 t="s">
        <v>56</v>
      </c>
      <c r="R12" s="79"/>
      <c r="S12" s="79"/>
      <c r="T12" s="75" t="s">
        <v>57</v>
      </c>
    </row>
    <row r="13" spans="1:20" ht="12.75">
      <c r="A13" s="76">
        <f>A14-2</f>
        <v>41005</v>
      </c>
      <c r="B13" s="70" t="str">
        <f t="shared" si="1"/>
        <v>Karfreitag</v>
      </c>
      <c r="C13" s="77" t="str">
        <f t="shared" si="0"/>
        <v>x</v>
      </c>
      <c r="D13" s="78" t="s">
        <v>56</v>
      </c>
      <c r="E13" s="79" t="s">
        <v>56</v>
      </c>
      <c r="F13" s="79" t="s">
        <v>56</v>
      </c>
      <c r="G13" s="79" t="s">
        <v>56</v>
      </c>
      <c r="H13" s="79" t="s">
        <v>56</v>
      </c>
      <c r="I13" s="79" t="s">
        <v>56</v>
      </c>
      <c r="J13" s="79" t="s">
        <v>56</v>
      </c>
      <c r="K13" s="79" t="s">
        <v>56</v>
      </c>
      <c r="L13" s="79" t="s">
        <v>56</v>
      </c>
      <c r="M13" s="79" t="s">
        <v>56</v>
      </c>
      <c r="N13" s="79" t="s">
        <v>56</v>
      </c>
      <c r="O13" s="79" t="s">
        <v>56</v>
      </c>
      <c r="P13" s="79" t="s">
        <v>56</v>
      </c>
      <c r="Q13" s="79" t="s">
        <v>56</v>
      </c>
      <c r="R13" s="79" t="s">
        <v>56</v>
      </c>
      <c r="S13" s="79" t="s">
        <v>56</v>
      </c>
      <c r="T13" s="75" t="s">
        <v>58</v>
      </c>
    </row>
    <row r="14" spans="1:20" ht="12.75">
      <c r="A14" s="76">
        <f>IF((22+MOD(19*MOD(JahrFeiertage,19)+24,30)+MOD(2*MOD(JahrFeiertage,4)+4*MOD(JahrFeiertage,7)+6*MOD(19*MOD(JahrFeiertage,19)+24,30)+5,7))&gt;31,IF((22+MOD(19*MOD(JahrFeiertage,19)+24,30)+MOD(2*MOD(JahrFeiertage,4)+4*MOD(JahrFeiertage,7)+6*MOD(19*MOD(JahrFeiertage,19)+24,30)+5,7))-31=26,DATE(JahrFeiertage,4,19),IF(AND((22+MOD(19*MOD(JahrFeiertage,19)+24,30)+MOD(2*MOD(JahrFeiertage,4)+4*MOD(JahrFeiertage,7)+6*MOD(19*MOD(JahrFeiertage,19)+24,30)+5,7))-31=25,MOD(19*MOD(JahrFeiertage,19)+24,30)=28,MOD(JahrFeiertage,19)&gt;10),DATE(JahrFeiertage,4,18),DATE(JahrFeiertage,4,(22+MOD(19*MOD(JahrFeiertage,19)+24,30)+MOD(2*MOD(JahrFeiertage,4)+4*MOD(JahrFeiertage,7)+6*MOD(19*MOD(JahrFeiertage,19)+24,30)+5,7))-31))),DATE(JahrFeiertage,3,(22+MOD(19*MOD(JahrFeiertage,19)+24,30)+MOD(2*MOD(JahrFeiertage,4)+4*MOD(JahrFeiertage,7)+6*MOD(19*MOD(JahrFeiertage,19)+24,30)+5,7))))</f>
        <v>41007</v>
      </c>
      <c r="B14" s="70" t="str">
        <f t="shared" si="1"/>
        <v>Ostersonntag</v>
      </c>
      <c r="C14" s="77" t="str">
        <f t="shared" si="0"/>
        <v>x</v>
      </c>
      <c r="D14" s="78" t="s">
        <v>56</v>
      </c>
      <c r="E14" s="79" t="s">
        <v>56</v>
      </c>
      <c r="F14" s="79" t="s">
        <v>56</v>
      </c>
      <c r="G14" s="79" t="s">
        <v>56</v>
      </c>
      <c r="H14" s="79" t="s">
        <v>56</v>
      </c>
      <c r="I14" s="79" t="s">
        <v>56</v>
      </c>
      <c r="J14" s="79" t="s">
        <v>56</v>
      </c>
      <c r="K14" s="79" t="s">
        <v>56</v>
      </c>
      <c r="L14" s="79" t="s">
        <v>56</v>
      </c>
      <c r="M14" s="79" t="s">
        <v>56</v>
      </c>
      <c r="N14" s="79" t="s">
        <v>56</v>
      </c>
      <c r="O14" s="79" t="s">
        <v>56</v>
      </c>
      <c r="P14" s="79" t="s">
        <v>56</v>
      </c>
      <c r="Q14" s="79" t="s">
        <v>56</v>
      </c>
      <c r="R14" s="79" t="s">
        <v>56</v>
      </c>
      <c r="S14" s="79" t="s">
        <v>56</v>
      </c>
      <c r="T14" s="75" t="s">
        <v>59</v>
      </c>
    </row>
    <row r="15" spans="1:20" ht="12.75">
      <c r="A15" s="76">
        <f>A14+1</f>
        <v>41008</v>
      </c>
      <c r="B15" s="70" t="str">
        <f t="shared" si="1"/>
        <v>Ostermontag</v>
      </c>
      <c r="C15" s="77" t="str">
        <f t="shared" si="0"/>
        <v>x</v>
      </c>
      <c r="D15" s="78" t="s">
        <v>56</v>
      </c>
      <c r="E15" s="79" t="s">
        <v>56</v>
      </c>
      <c r="F15" s="79" t="s">
        <v>56</v>
      </c>
      <c r="G15" s="79" t="s">
        <v>56</v>
      </c>
      <c r="H15" s="79" t="s">
        <v>56</v>
      </c>
      <c r="I15" s="79" t="s">
        <v>56</v>
      </c>
      <c r="J15" s="79" t="s">
        <v>56</v>
      </c>
      <c r="K15" s="79" t="s">
        <v>56</v>
      </c>
      <c r="L15" s="79" t="s">
        <v>56</v>
      </c>
      <c r="M15" s="79" t="s">
        <v>56</v>
      </c>
      <c r="N15" s="79" t="s">
        <v>56</v>
      </c>
      <c r="O15" s="79" t="s">
        <v>56</v>
      </c>
      <c r="P15" s="79" t="s">
        <v>56</v>
      </c>
      <c r="Q15" s="79" t="s">
        <v>56</v>
      </c>
      <c r="R15" s="79" t="s">
        <v>56</v>
      </c>
      <c r="S15" s="79" t="s">
        <v>56</v>
      </c>
      <c r="T15" s="75" t="s">
        <v>60</v>
      </c>
    </row>
    <row r="16" spans="1:20" ht="12.75">
      <c r="A16" s="76">
        <f>DATE(JahrFeiertage,5,1)</f>
        <v>41030</v>
      </c>
      <c r="B16" s="70" t="str">
        <f t="shared" si="1"/>
        <v>Tag der Arbeit</v>
      </c>
      <c r="C16" s="77" t="str">
        <f t="shared" si="0"/>
        <v>x</v>
      </c>
      <c r="D16" s="78" t="s">
        <v>56</v>
      </c>
      <c r="E16" s="79" t="s">
        <v>56</v>
      </c>
      <c r="F16" s="79" t="s">
        <v>56</v>
      </c>
      <c r="G16" s="79" t="s">
        <v>56</v>
      </c>
      <c r="H16" s="79" t="s">
        <v>56</v>
      </c>
      <c r="I16" s="79" t="s">
        <v>56</v>
      </c>
      <c r="J16" s="79" t="s">
        <v>56</v>
      </c>
      <c r="K16" s="79" t="s">
        <v>56</v>
      </c>
      <c r="L16" s="79" t="s">
        <v>56</v>
      </c>
      <c r="M16" s="79" t="s">
        <v>56</v>
      </c>
      <c r="N16" s="79" t="s">
        <v>56</v>
      </c>
      <c r="O16" s="79" t="s">
        <v>56</v>
      </c>
      <c r="P16" s="79" t="s">
        <v>56</v>
      </c>
      <c r="Q16" s="79" t="s">
        <v>56</v>
      </c>
      <c r="R16" s="79" t="s">
        <v>56</v>
      </c>
      <c r="S16" s="79" t="s">
        <v>56</v>
      </c>
      <c r="T16" s="75" t="s">
        <v>61</v>
      </c>
    </row>
    <row r="17" spans="1:20" ht="12.75">
      <c r="A17" s="76">
        <f>A15+38</f>
        <v>41046</v>
      </c>
      <c r="B17" s="70" t="str">
        <f t="shared" si="1"/>
        <v>Christi Himmelfahrt</v>
      </c>
      <c r="C17" s="77" t="str">
        <f t="shared" si="0"/>
        <v>x</v>
      </c>
      <c r="D17" s="78" t="s">
        <v>56</v>
      </c>
      <c r="E17" s="79" t="s">
        <v>56</v>
      </c>
      <c r="F17" s="79" t="s">
        <v>56</v>
      </c>
      <c r="G17" s="79" t="s">
        <v>56</v>
      </c>
      <c r="H17" s="79" t="s">
        <v>56</v>
      </c>
      <c r="I17" s="79" t="s">
        <v>56</v>
      </c>
      <c r="J17" s="79" t="s">
        <v>56</v>
      </c>
      <c r="K17" s="79" t="s">
        <v>56</v>
      </c>
      <c r="L17" s="79" t="s">
        <v>56</v>
      </c>
      <c r="M17" s="79" t="s">
        <v>56</v>
      </c>
      <c r="N17" s="79" t="s">
        <v>56</v>
      </c>
      <c r="O17" s="79" t="s">
        <v>56</v>
      </c>
      <c r="P17" s="79" t="s">
        <v>56</v>
      </c>
      <c r="Q17" s="79" t="s">
        <v>56</v>
      </c>
      <c r="R17" s="79" t="s">
        <v>56</v>
      </c>
      <c r="S17" s="79" t="s">
        <v>56</v>
      </c>
      <c r="T17" s="75" t="s">
        <v>62</v>
      </c>
    </row>
    <row r="18" spans="1:20" ht="12.75">
      <c r="A18" s="76">
        <f>A14+49</f>
        <v>41056</v>
      </c>
      <c r="B18" s="70" t="str">
        <f t="shared" si="1"/>
        <v>Pfingstsonntag</v>
      </c>
      <c r="C18" s="77" t="str">
        <f t="shared" si="0"/>
        <v>x</v>
      </c>
      <c r="D18" s="78" t="s">
        <v>56</v>
      </c>
      <c r="E18" s="79" t="s">
        <v>56</v>
      </c>
      <c r="F18" s="79" t="s">
        <v>56</v>
      </c>
      <c r="G18" s="79" t="s">
        <v>56</v>
      </c>
      <c r="H18" s="79" t="s">
        <v>56</v>
      </c>
      <c r="I18" s="79" t="s">
        <v>56</v>
      </c>
      <c r="J18" s="79" t="s">
        <v>56</v>
      </c>
      <c r="K18" s="79" t="s">
        <v>56</v>
      </c>
      <c r="L18" s="79" t="s">
        <v>56</v>
      </c>
      <c r="M18" s="79" t="s">
        <v>56</v>
      </c>
      <c r="N18" s="79" t="s">
        <v>56</v>
      </c>
      <c r="O18" s="79" t="s">
        <v>56</v>
      </c>
      <c r="P18" s="79" t="s">
        <v>56</v>
      </c>
      <c r="Q18" s="79" t="s">
        <v>56</v>
      </c>
      <c r="R18" s="79" t="s">
        <v>56</v>
      </c>
      <c r="S18" s="79" t="s">
        <v>56</v>
      </c>
      <c r="T18" s="75" t="s">
        <v>63</v>
      </c>
    </row>
    <row r="19" spans="1:20" ht="12.75">
      <c r="A19" s="76">
        <f>A14+50</f>
        <v>41057</v>
      </c>
      <c r="B19" s="70" t="str">
        <f t="shared" si="1"/>
        <v>Pfingstmontag</v>
      </c>
      <c r="C19" s="77" t="str">
        <f t="shared" si="0"/>
        <v>x</v>
      </c>
      <c r="D19" s="78" t="s">
        <v>56</v>
      </c>
      <c r="E19" s="79" t="s">
        <v>56</v>
      </c>
      <c r="F19" s="79" t="s">
        <v>56</v>
      </c>
      <c r="G19" s="79" t="s">
        <v>56</v>
      </c>
      <c r="H19" s="79" t="s">
        <v>56</v>
      </c>
      <c r="I19" s="79" t="s">
        <v>56</v>
      </c>
      <c r="J19" s="79" t="s">
        <v>56</v>
      </c>
      <c r="K19" s="79" t="s">
        <v>56</v>
      </c>
      <c r="L19" s="79" t="s">
        <v>56</v>
      </c>
      <c r="M19" s="79" t="s">
        <v>56</v>
      </c>
      <c r="N19" s="79" t="s">
        <v>56</v>
      </c>
      <c r="O19" s="79" t="s">
        <v>56</v>
      </c>
      <c r="P19" s="79" t="s">
        <v>56</v>
      </c>
      <c r="Q19" s="79" t="s">
        <v>56</v>
      </c>
      <c r="R19" s="79" t="s">
        <v>56</v>
      </c>
      <c r="S19" s="79" t="s">
        <v>56</v>
      </c>
      <c r="T19" s="75" t="s">
        <v>64</v>
      </c>
    </row>
    <row r="20" spans="1:20" ht="12.75">
      <c r="A20" s="76">
        <f>A14+60</f>
        <v>41067</v>
      </c>
      <c r="B20" s="70" t="str">
        <f t="shared" si="1"/>
        <v>Fronleichnam</v>
      </c>
      <c r="C20" s="77" t="str">
        <f t="shared" si="0"/>
        <v>x</v>
      </c>
      <c r="D20" s="78" t="s">
        <v>56</v>
      </c>
      <c r="E20" s="79" t="s">
        <v>56</v>
      </c>
      <c r="F20" s="79"/>
      <c r="G20" s="79"/>
      <c r="H20" s="79"/>
      <c r="I20" s="79"/>
      <c r="J20" s="79" t="s">
        <v>56</v>
      </c>
      <c r="K20" s="79"/>
      <c r="L20" s="79"/>
      <c r="M20" s="79" t="s">
        <v>56</v>
      </c>
      <c r="N20" s="79" t="s">
        <v>56</v>
      </c>
      <c r="O20" s="79" t="s">
        <v>56</v>
      </c>
      <c r="P20" s="79"/>
      <c r="Q20" s="79"/>
      <c r="R20" s="79"/>
      <c r="S20" s="79"/>
      <c r="T20" s="75" t="s">
        <v>65</v>
      </c>
    </row>
    <row r="21" spans="1:20" ht="12.75">
      <c r="A21" s="76">
        <f>DATE(JahrFeiertage,10,3)</f>
        <v>41185</v>
      </c>
      <c r="B21" s="70" t="str">
        <f t="shared" si="1"/>
        <v>Tag der Dt. Einheit</v>
      </c>
      <c r="C21" s="77" t="str">
        <f t="shared" si="0"/>
        <v>x</v>
      </c>
      <c r="D21" s="78" t="s">
        <v>56</v>
      </c>
      <c r="E21" s="79" t="s">
        <v>56</v>
      </c>
      <c r="F21" s="79" t="s">
        <v>56</v>
      </c>
      <c r="G21" s="79" t="s">
        <v>56</v>
      </c>
      <c r="H21" s="79" t="s">
        <v>56</v>
      </c>
      <c r="I21" s="79" t="s">
        <v>56</v>
      </c>
      <c r="J21" s="79" t="s">
        <v>56</v>
      </c>
      <c r="K21" s="79" t="s">
        <v>56</v>
      </c>
      <c r="L21" s="79" t="s">
        <v>56</v>
      </c>
      <c r="M21" s="79" t="s">
        <v>56</v>
      </c>
      <c r="N21" s="79" t="s">
        <v>56</v>
      </c>
      <c r="O21" s="79" t="s">
        <v>56</v>
      </c>
      <c r="P21" s="79" t="s">
        <v>56</v>
      </c>
      <c r="Q21" s="79" t="s">
        <v>56</v>
      </c>
      <c r="R21" s="79" t="s">
        <v>56</v>
      </c>
      <c r="S21" s="79" t="s">
        <v>56</v>
      </c>
      <c r="T21" s="88" t="s">
        <v>87</v>
      </c>
    </row>
    <row r="22" spans="1:20" ht="12.75">
      <c r="A22" s="76">
        <f>DATE(JahrFeiertage,10,31)</f>
        <v>41213</v>
      </c>
      <c r="B22" s="70">
        <f t="shared" si="1"/>
      </c>
      <c r="C22" s="77">
        <f t="shared" si="0"/>
        <v>0</v>
      </c>
      <c r="D22" s="78"/>
      <c r="E22" s="79"/>
      <c r="F22" s="79"/>
      <c r="G22" s="79" t="s">
        <v>56</v>
      </c>
      <c r="H22" s="79"/>
      <c r="I22" s="79"/>
      <c r="J22" s="79"/>
      <c r="K22" s="79" t="s">
        <v>56</v>
      </c>
      <c r="L22" s="79"/>
      <c r="M22" s="79"/>
      <c r="N22" s="79"/>
      <c r="O22" s="79"/>
      <c r="P22" s="79" t="s">
        <v>56</v>
      </c>
      <c r="Q22" s="79" t="s">
        <v>56</v>
      </c>
      <c r="R22" s="79"/>
      <c r="S22" s="79" t="s">
        <v>56</v>
      </c>
      <c r="T22" s="75" t="s">
        <v>66</v>
      </c>
    </row>
    <row r="23" spans="1:20" ht="12.75">
      <c r="A23" s="76">
        <f>DATE(JahrFeiertage,11,1)</f>
        <v>41214</v>
      </c>
      <c r="B23" s="70" t="str">
        <f t="shared" si="1"/>
        <v>Allerheiligen</v>
      </c>
      <c r="C23" s="77" t="str">
        <f t="shared" si="0"/>
        <v>x</v>
      </c>
      <c r="D23" s="78" t="s">
        <v>56</v>
      </c>
      <c r="E23" s="79" t="s">
        <v>56</v>
      </c>
      <c r="F23" s="79"/>
      <c r="G23" s="79"/>
      <c r="H23" s="79"/>
      <c r="I23" s="79"/>
      <c r="J23" s="79"/>
      <c r="K23" s="79"/>
      <c r="L23" s="79"/>
      <c r="M23" s="79" t="s">
        <v>56</v>
      </c>
      <c r="N23" s="79" t="s">
        <v>56</v>
      </c>
      <c r="O23" s="79" t="s">
        <v>56</v>
      </c>
      <c r="P23" s="79"/>
      <c r="Q23" s="79"/>
      <c r="R23" s="79"/>
      <c r="S23" s="79"/>
      <c r="T23" s="75" t="s">
        <v>67</v>
      </c>
    </row>
    <row r="24" spans="1:20" ht="12.75">
      <c r="A24" s="76">
        <f>DATE(JahrFeiertage,12,25)-WEEKDAY(DATE(JahrFeiertage,12,25),2)-32</f>
        <v>41234</v>
      </c>
      <c r="B24" s="70">
        <f t="shared" si="1"/>
      </c>
      <c r="C24" s="77">
        <f t="shared" si="0"/>
        <v>0</v>
      </c>
      <c r="D24" s="78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 t="s">
        <v>56</v>
      </c>
      <c r="Q24" s="79"/>
      <c r="R24" s="79"/>
      <c r="S24" s="79"/>
      <c r="T24" s="75" t="s">
        <v>68</v>
      </c>
    </row>
    <row r="25" spans="1:20" ht="12.75">
      <c r="A25" s="76">
        <f>DATE(JahrFeiertage,12,25)</f>
        <v>41268</v>
      </c>
      <c r="B25" s="70" t="str">
        <f t="shared" si="1"/>
        <v>1. Weihnachtstag</v>
      </c>
      <c r="C25" s="77" t="str">
        <f t="shared" si="0"/>
        <v>x</v>
      </c>
      <c r="D25" s="78" t="s">
        <v>56</v>
      </c>
      <c r="E25" s="79" t="s">
        <v>56</v>
      </c>
      <c r="F25" s="79" t="s">
        <v>56</v>
      </c>
      <c r="G25" s="79" t="s">
        <v>56</v>
      </c>
      <c r="H25" s="79" t="s">
        <v>56</v>
      </c>
      <c r="I25" s="79" t="s">
        <v>56</v>
      </c>
      <c r="J25" s="79" t="s">
        <v>56</v>
      </c>
      <c r="K25" s="79" t="s">
        <v>56</v>
      </c>
      <c r="L25" s="79" t="s">
        <v>56</v>
      </c>
      <c r="M25" s="79" t="s">
        <v>56</v>
      </c>
      <c r="N25" s="79" t="s">
        <v>56</v>
      </c>
      <c r="O25" s="79" t="s">
        <v>56</v>
      </c>
      <c r="P25" s="79" t="s">
        <v>56</v>
      </c>
      <c r="Q25" s="79" t="s">
        <v>56</v>
      </c>
      <c r="R25" s="79" t="s">
        <v>56</v>
      </c>
      <c r="S25" s="79" t="s">
        <v>56</v>
      </c>
      <c r="T25" s="75" t="s">
        <v>69</v>
      </c>
    </row>
    <row r="26" spans="1:20" ht="13.5" thickBot="1">
      <c r="A26" s="76">
        <f>DATE(JahrFeiertage,12,26)</f>
        <v>41269</v>
      </c>
      <c r="B26" s="70" t="str">
        <f t="shared" si="1"/>
        <v>2. Weihnachtstag</v>
      </c>
      <c r="C26" s="80" t="str">
        <f t="shared" si="0"/>
        <v>x</v>
      </c>
      <c r="D26" s="78" t="s">
        <v>56</v>
      </c>
      <c r="E26" s="79" t="s">
        <v>56</v>
      </c>
      <c r="F26" s="79" t="s">
        <v>56</v>
      </c>
      <c r="G26" s="79" t="s">
        <v>56</v>
      </c>
      <c r="H26" s="79" t="s">
        <v>56</v>
      </c>
      <c r="I26" s="79" t="s">
        <v>56</v>
      </c>
      <c r="J26" s="79" t="s">
        <v>56</v>
      </c>
      <c r="K26" s="79" t="s">
        <v>56</v>
      </c>
      <c r="L26" s="79" t="s">
        <v>56</v>
      </c>
      <c r="M26" s="79" t="s">
        <v>56</v>
      </c>
      <c r="N26" s="79" t="s">
        <v>56</v>
      </c>
      <c r="O26" s="79" t="s">
        <v>56</v>
      </c>
      <c r="P26" s="79" t="s">
        <v>56</v>
      </c>
      <c r="Q26" s="79" t="s">
        <v>56</v>
      </c>
      <c r="R26" s="79" t="s">
        <v>56</v>
      </c>
      <c r="S26" s="79" t="s">
        <v>56</v>
      </c>
      <c r="T26" s="75" t="s">
        <v>70</v>
      </c>
    </row>
    <row r="27" ht="14.25" thickBot="1" thickTop="1">
      <c r="C27" s="81">
        <f>COUNTIF(C11:C26,"x")</f>
        <v>14</v>
      </c>
    </row>
    <row r="28" ht="13.5" thickTop="1"/>
    <row r="29" ht="12.75" hidden="1" outlineLevel="1">
      <c r="A29" s="82" t="s">
        <v>71</v>
      </c>
    </row>
    <row r="30" ht="12.75" hidden="1" outlineLevel="1">
      <c r="A30" s="83" t="s">
        <v>33</v>
      </c>
    </row>
    <row r="31" ht="12.75" hidden="1" outlineLevel="1">
      <c r="A31" s="83" t="s">
        <v>72</v>
      </c>
    </row>
    <row r="32" ht="12.75" hidden="1" outlineLevel="1">
      <c r="A32" s="83" t="s">
        <v>73</v>
      </c>
    </row>
    <row r="33" ht="12.75" hidden="1" outlineLevel="1">
      <c r="A33" s="83" t="s">
        <v>74</v>
      </c>
    </row>
    <row r="34" ht="12.75" hidden="1" outlineLevel="1">
      <c r="A34" s="83" t="s">
        <v>75</v>
      </c>
    </row>
    <row r="35" ht="12.75" hidden="1" outlineLevel="1">
      <c r="A35" s="83" t="s">
        <v>76</v>
      </c>
    </row>
    <row r="36" ht="12.75" hidden="1" outlineLevel="1">
      <c r="A36" s="83" t="s">
        <v>77</v>
      </c>
    </row>
    <row r="37" ht="12.75" hidden="1" outlineLevel="1">
      <c r="A37" s="83" t="s">
        <v>78</v>
      </c>
    </row>
    <row r="38" ht="12.75" hidden="1" outlineLevel="1">
      <c r="A38" s="83" t="s">
        <v>79</v>
      </c>
    </row>
    <row r="39" ht="12.75" hidden="1" outlineLevel="1">
      <c r="A39" s="83" t="s">
        <v>80</v>
      </c>
    </row>
    <row r="40" ht="12.75" hidden="1" outlineLevel="1">
      <c r="A40" s="83" t="s">
        <v>81</v>
      </c>
    </row>
    <row r="41" ht="12.75" hidden="1" outlineLevel="1">
      <c r="A41" s="83" t="s">
        <v>82</v>
      </c>
    </row>
    <row r="42" ht="12.75" hidden="1" outlineLevel="1">
      <c r="A42" s="83" t="s">
        <v>83</v>
      </c>
    </row>
    <row r="43" ht="12.75" hidden="1" outlineLevel="1">
      <c r="A43" s="83" t="s">
        <v>84</v>
      </c>
    </row>
    <row r="44" ht="12.75" hidden="1" outlineLevel="1">
      <c r="A44" s="83" t="s">
        <v>85</v>
      </c>
    </row>
    <row r="45" ht="12.75" hidden="1" outlineLevel="1">
      <c r="A45" s="83" t="s">
        <v>86</v>
      </c>
    </row>
    <row r="46" ht="12.75" collapsed="1"/>
  </sheetData>
  <sheetProtection selectLockedCells="1"/>
  <dataValidations count="1">
    <dataValidation type="list" allowBlank="1" showInputMessage="1" showErrorMessage="1" sqref="A6">
      <formula1>Bundesländer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39"/>
  <sheetViews>
    <sheetView showGridLines="0" showZeros="0" workbookViewId="0" topLeftCell="A1">
      <selection activeCell="K22" sqref="K22:L26"/>
    </sheetView>
  </sheetViews>
  <sheetFormatPr defaultColWidth="11.00390625" defaultRowHeight="12.75"/>
  <cols>
    <col min="1" max="1" width="3.625" style="40" customWidth="1"/>
    <col min="2" max="2" width="12.00390625" style="27" customWidth="1"/>
    <col min="3" max="3" width="3.625" style="40" customWidth="1"/>
    <col min="4" max="4" width="12.00390625" style="27" customWidth="1"/>
    <col min="5" max="5" width="3.625" style="40" customWidth="1"/>
    <col min="6" max="6" width="12.00390625" style="27" customWidth="1"/>
    <col min="7" max="7" width="3.625" style="40" customWidth="1"/>
    <col min="8" max="8" width="12.00390625" style="27" customWidth="1"/>
    <col min="9" max="9" width="3.625" style="40" customWidth="1"/>
    <col min="10" max="10" width="12.00390625" style="27" customWidth="1"/>
    <col min="11" max="11" width="3.625" style="40" customWidth="1"/>
    <col min="12" max="12" width="12.00390625" style="27" customWidth="1"/>
    <col min="13" max="13" width="3.625" style="40" customWidth="1"/>
    <col min="14" max="14" width="12.00390625" style="27" customWidth="1"/>
    <col min="15" max="16384" width="9.00390625" style="35" customWidth="1"/>
  </cols>
  <sheetData>
    <row r="1" spans="1:16" s="27" customFormat="1" ht="45.75" customHeight="1">
      <c r="A1" s="132" t="str">
        <f>"Januar "&amp;Übersicht!$D$3</f>
        <v>Januar 2012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93">
        <v>1</v>
      </c>
    </row>
    <row r="2" spans="1:14" s="28" customFormat="1" ht="19.5" customHeight="1">
      <c r="A2" s="141" t="s">
        <v>21</v>
      </c>
      <c r="B2" s="139"/>
      <c r="C2" s="139" t="s">
        <v>22</v>
      </c>
      <c r="D2" s="139"/>
      <c r="E2" s="139" t="s">
        <v>23</v>
      </c>
      <c r="F2" s="139"/>
      <c r="G2" s="139" t="s">
        <v>24</v>
      </c>
      <c r="H2" s="139"/>
      <c r="I2" s="139" t="s">
        <v>25</v>
      </c>
      <c r="J2" s="139"/>
      <c r="K2" s="139" t="s">
        <v>26</v>
      </c>
      <c r="L2" s="139"/>
      <c r="M2" s="139" t="s">
        <v>27</v>
      </c>
      <c r="N2" s="140"/>
    </row>
    <row r="3" spans="1:14" s="32" customFormat="1" ht="17.25" customHeight="1">
      <c r="A3" s="36">
        <f ca="1">OFFSET(INDIRECT(RIGHT(CELL("filename",$A$1),3)&amp;"C"),FLOOR((ROW()-ROW($P$3))/6,1),FLOOR((COLUMN()-COLUMN($A$39))/2,1),1,1)</f>
        <v>1</v>
      </c>
      <c r="B3" s="84" t="str">
        <f>IF(ISERROR(VLOOKUP(DATE(Übersicht!$D$3,$P$1,A3),Feiertage!$A$11:$B$26,2,0)),"",VLOOKUP(DATE(Übersicht!$D$3,$P$1,A3),Feiertage!$A$11:$B$26,2,0))</f>
        <v>Neujahrstag</v>
      </c>
      <c r="C3" s="52">
        <f ca="1">OFFSET(INDIRECT(RIGHT(CELL("filename",$A$1),3)&amp;"C"),FLOOR((ROW()-ROW($P$3))/6,1),FLOOR((COLUMN()-COLUMN($A$39))/2,1),1,1)</f>
        <v>2</v>
      </c>
      <c r="D3" s="85">
        <f>IF(ISERROR(VLOOKUP(DATE(Übersicht!$D$3,$P$1,C3),Feiertage!$A$11:$B$26,2,0)),"",VLOOKUP(DATE(Übersicht!$D$3,$P$1,C3),Feiertage!$A$11:$B$26,2,0))</f>
      </c>
      <c r="E3" s="52">
        <f ca="1">OFFSET(INDIRECT(RIGHT(CELL("filename",$A$1),3)&amp;"C"),FLOOR((ROW()-ROW($P$3))/6,1),FLOOR((COLUMN()-COLUMN($A$39))/2,1),1,1)</f>
        <v>3</v>
      </c>
      <c r="F3" s="85">
        <f>IF(ISERROR(VLOOKUP(DATE(Übersicht!$D$3,$P$1,E3),Feiertage!$A$11:$B$26,2,0)),"",VLOOKUP(DATE(Übersicht!$D$3,$P$1,E3),Feiertage!$A$11:$B$26,2,0))</f>
      </c>
      <c r="G3" s="52">
        <f ca="1">OFFSET(INDIRECT(RIGHT(CELL("filename",$A$1),3)&amp;"C"),FLOOR((ROW()-ROW($P$3))/6,1),FLOOR((COLUMN()-COLUMN($A$39))/2,1),1,1)</f>
        <v>4</v>
      </c>
      <c r="H3" s="85">
        <f>IF(ISERROR(VLOOKUP(DATE(Übersicht!$D$3,$P$1,G3),Feiertage!$A$11:$B$26,2,0)),"",VLOOKUP(DATE(Übersicht!$D$3,$P$1,G3),Feiertage!$A$11:$B$26,2,0))</f>
      </c>
      <c r="I3" s="52">
        <f ca="1">OFFSET(INDIRECT(RIGHT(CELL("filename",$A$1),3)&amp;"C"),FLOOR((ROW()-ROW($P$3))/6,1),FLOOR((COLUMN()-COLUMN($A$39))/2,1),1,1)</f>
        <v>5</v>
      </c>
      <c r="J3" s="85">
        <f>IF(ISERROR(VLOOKUP(DATE(Übersicht!$D$3,$P$1,I3),Feiertage!$A$11:$B$26,2,0)),"",VLOOKUP(DATE(Übersicht!$D$3,$P$1,I3),Feiertage!$A$11:$B$26,2,0))</f>
      </c>
      <c r="K3" s="52">
        <f ca="1">OFFSET(INDIRECT(RIGHT(CELL("filename",$A$1),3)&amp;"C"),FLOOR((ROW()-ROW($P$3))/6,1),FLOOR((COLUMN()-COLUMN($A$39))/2,1),1,1)</f>
        <v>6</v>
      </c>
      <c r="L3" s="85" t="str">
        <f>IF(ISERROR(VLOOKUP(DATE(Übersicht!$D$3,$P$1,K3),Feiertage!$A$11:$B$26,2,0)),"",VLOOKUP(DATE(Übersicht!$D$3,$P$1,K3),Feiertage!$A$11:$B$26,2,0))</f>
        <v>Heilige Drei Könige</v>
      </c>
      <c r="M3" s="51">
        <f ca="1">OFFSET(INDIRECT(RIGHT(CELL("filename",$A$1),3)&amp;"C"),FLOOR((ROW()-ROW($P$3))/6,1),FLOOR((COLUMN()-COLUMN($A$39))/2,1),1,1)</f>
        <v>7</v>
      </c>
      <c r="N3" s="86">
        <f>IF(ISERROR(VLOOKUP(DATE(Übersicht!$D$3,$P$1,M3),Feiertage!$A$11:$B$26,2,0)),"",VLOOKUP(DATE(Übersicht!$D$3,$P$1,M3),Feiertage!$A$11:$B$26,2,0))</f>
      </c>
    </row>
    <row r="4" spans="1:14" ht="12.75" customHeight="1">
      <c r="A4" s="160"/>
      <c r="B4" s="161"/>
      <c r="C4" s="142"/>
      <c r="D4" s="143"/>
      <c r="E4" s="142"/>
      <c r="F4" s="143"/>
      <c r="G4" s="142"/>
      <c r="H4" s="143"/>
      <c r="I4" s="142"/>
      <c r="J4" s="143"/>
      <c r="K4" s="142"/>
      <c r="L4" s="143"/>
      <c r="M4" s="146"/>
      <c r="N4" s="147"/>
    </row>
    <row r="5" spans="1:14" ht="12.75" customHeight="1">
      <c r="A5" s="160"/>
      <c r="B5" s="161"/>
      <c r="C5" s="142"/>
      <c r="D5" s="143"/>
      <c r="E5" s="142"/>
      <c r="F5" s="143"/>
      <c r="G5" s="142"/>
      <c r="H5" s="143"/>
      <c r="I5" s="142"/>
      <c r="J5" s="143"/>
      <c r="K5" s="142"/>
      <c r="L5" s="143"/>
      <c r="M5" s="146"/>
      <c r="N5" s="147"/>
    </row>
    <row r="6" spans="1:14" ht="12.75" customHeight="1">
      <c r="A6" s="160"/>
      <c r="B6" s="161"/>
      <c r="C6" s="142"/>
      <c r="D6" s="143"/>
      <c r="E6" s="142"/>
      <c r="F6" s="143"/>
      <c r="G6" s="142"/>
      <c r="H6" s="143"/>
      <c r="I6" s="142"/>
      <c r="J6" s="143"/>
      <c r="K6" s="142"/>
      <c r="L6" s="143"/>
      <c r="M6" s="146"/>
      <c r="N6" s="147"/>
    </row>
    <row r="7" spans="1:14" ht="12.75" customHeight="1">
      <c r="A7" s="160"/>
      <c r="B7" s="161"/>
      <c r="C7" s="142"/>
      <c r="D7" s="143"/>
      <c r="E7" s="142"/>
      <c r="F7" s="143"/>
      <c r="G7" s="142"/>
      <c r="H7" s="143"/>
      <c r="I7" s="142"/>
      <c r="J7" s="143"/>
      <c r="K7" s="142"/>
      <c r="L7" s="143"/>
      <c r="M7" s="146"/>
      <c r="N7" s="147"/>
    </row>
    <row r="8" spans="1:14" ht="12.75" customHeight="1">
      <c r="A8" s="162"/>
      <c r="B8" s="163"/>
      <c r="C8" s="144"/>
      <c r="D8" s="145"/>
      <c r="E8" s="144"/>
      <c r="F8" s="145"/>
      <c r="G8" s="144"/>
      <c r="H8" s="145"/>
      <c r="I8" s="144"/>
      <c r="J8" s="145"/>
      <c r="K8" s="144"/>
      <c r="L8" s="145"/>
      <c r="M8" s="148"/>
      <c r="N8" s="149"/>
    </row>
    <row r="9" spans="1:14" s="32" customFormat="1" ht="17.25" customHeight="1">
      <c r="A9" s="36">
        <f ca="1">OFFSET(INDIRECT(RIGHT(CELL("filename",$A$1),3)&amp;"C"),FLOOR((ROW()-ROW($P$3))/6,1),FLOOR((COLUMN()-COLUMN($A$39))/2,1),1,1)</f>
        <v>8</v>
      </c>
      <c r="B9" s="84">
        <f>IF(ISERROR(VLOOKUP(DATE(Übersicht!$D$3,$P$1,A9),Feiertage!$A$11:$B$26,2,0)),"",VLOOKUP(DATE(Übersicht!$D$3,$P$1,A9),Feiertage!$A$11:$B$26,2,0))</f>
      </c>
      <c r="C9" s="52">
        <f ca="1">OFFSET(INDIRECT(RIGHT(CELL("filename",$A$1),3)&amp;"C"),FLOOR((ROW()-ROW($P$3))/6,1),FLOOR((COLUMN()-COLUMN($A$39))/2,1),1,1)</f>
        <v>9</v>
      </c>
      <c r="D9" s="85">
        <f>IF(ISERROR(VLOOKUP(DATE(Übersicht!$D$3,$P$1,C9),Feiertage!$A$11:$B$26,2,0)),"",VLOOKUP(DATE(Übersicht!$D$3,$P$1,C9),Feiertage!$A$11:$B$26,2,0))</f>
      </c>
      <c r="E9" s="52">
        <f ca="1">OFFSET(INDIRECT(RIGHT(CELL("filename",$A$1),3)&amp;"C"),FLOOR((ROW()-ROW($P$3))/6,1),FLOOR((COLUMN()-COLUMN($A$39))/2,1),1,1)</f>
        <v>10</v>
      </c>
      <c r="F9" s="85">
        <f>IF(ISERROR(VLOOKUP(DATE(Übersicht!$D$3,$P$1,E9),Feiertage!$A$11:$B$26,2,0)),"",VLOOKUP(DATE(Übersicht!$D$3,$P$1,E9),Feiertage!$A$11:$B$26,2,0))</f>
      </c>
      <c r="G9" s="52">
        <f ca="1">OFFSET(INDIRECT(RIGHT(CELL("filename",$A$1),3)&amp;"C"),FLOOR((ROW()-ROW($P$3))/6,1),FLOOR((COLUMN()-COLUMN($A$39))/2,1),1,1)</f>
        <v>11</v>
      </c>
      <c r="H9" s="85">
        <f>IF(ISERROR(VLOOKUP(DATE(Übersicht!$D$3,$P$1,G9),Feiertage!$A$11:$B$26,2,0)),"",VLOOKUP(DATE(Übersicht!$D$3,$P$1,G9),Feiertage!$A$11:$B$26,2,0))</f>
      </c>
      <c r="I9" s="52">
        <f ca="1">OFFSET(INDIRECT(RIGHT(CELL("filename",$A$1),3)&amp;"C"),FLOOR((ROW()-ROW($P$3))/6,1),FLOOR((COLUMN()-COLUMN($A$39))/2,1),1,1)</f>
        <v>12</v>
      </c>
      <c r="J9" s="85">
        <f>IF(ISERROR(VLOOKUP(DATE(Übersicht!$D$3,$P$1,I9),Feiertage!$A$11:$B$26,2,0)),"",VLOOKUP(DATE(Übersicht!$D$3,$P$1,I9),Feiertage!$A$11:$B$26,2,0))</f>
      </c>
      <c r="K9" s="52">
        <f ca="1">OFFSET(INDIRECT(RIGHT(CELL("filename",$A$1),3)&amp;"C"),FLOOR((ROW()-ROW($P$3))/6,1),FLOOR((COLUMN()-COLUMN($A$39))/2,1),1,1)</f>
        <v>13</v>
      </c>
      <c r="L9" s="85">
        <f>IF(ISERROR(VLOOKUP(DATE(Übersicht!$D$3,$P$1,K9),Feiertage!$A$11:$B$26,2,0)),"",VLOOKUP(DATE(Übersicht!$D$3,$P$1,K9),Feiertage!$A$11:$B$26,2,0))</f>
      </c>
      <c r="M9" s="37">
        <f ca="1">OFFSET(INDIRECT(RIGHT(CELL("filename",$A$1),3)&amp;"C"),FLOOR((ROW()-ROW($P$3))/6,1),FLOOR((COLUMN()-COLUMN($A$39))/2,1),1,1)</f>
        <v>14</v>
      </c>
      <c r="N9" s="86">
        <f>IF(ISERROR(VLOOKUP(DATE(Übersicht!$D$3,$P$1,M9),Feiertage!$A$11:$B$26,2,0)),"",VLOOKUP(DATE(Übersicht!$D$3,$P$1,M9),Feiertage!$A$11:$B$26,2,0))</f>
      </c>
    </row>
    <row r="10" spans="1:14" ht="12.75" customHeight="1">
      <c r="A10" s="160"/>
      <c r="B10" s="161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146"/>
      <c r="N10" s="147"/>
    </row>
    <row r="11" spans="1:14" ht="12.75" customHeight="1">
      <c r="A11" s="160"/>
      <c r="B11" s="161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6"/>
      <c r="N11" s="147"/>
    </row>
    <row r="12" spans="1:14" ht="12.75" customHeight="1">
      <c r="A12" s="160"/>
      <c r="B12" s="161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146"/>
      <c r="N12" s="147"/>
    </row>
    <row r="13" spans="1:14" ht="12.75" customHeight="1">
      <c r="A13" s="160"/>
      <c r="B13" s="161"/>
      <c r="C13" s="142"/>
      <c r="D13" s="143"/>
      <c r="E13" s="142"/>
      <c r="F13" s="143"/>
      <c r="G13" s="142"/>
      <c r="H13" s="143"/>
      <c r="I13" s="142"/>
      <c r="J13" s="143"/>
      <c r="K13" s="142"/>
      <c r="L13" s="143"/>
      <c r="M13" s="146"/>
      <c r="N13" s="147"/>
    </row>
    <row r="14" spans="1:14" ht="12.75" customHeight="1">
      <c r="A14" s="162"/>
      <c r="B14" s="163"/>
      <c r="C14" s="144"/>
      <c r="D14" s="145"/>
      <c r="E14" s="144"/>
      <c r="F14" s="145"/>
      <c r="G14" s="144"/>
      <c r="H14" s="145"/>
      <c r="I14" s="144"/>
      <c r="J14" s="145"/>
      <c r="K14" s="144"/>
      <c r="L14" s="145"/>
      <c r="M14" s="148"/>
      <c r="N14" s="149"/>
    </row>
    <row r="15" spans="1:14" s="32" customFormat="1" ht="17.25" customHeight="1">
      <c r="A15" s="36">
        <f ca="1">OFFSET(INDIRECT(RIGHT(CELL("filename",$A$1),3)&amp;"C"),FLOOR((ROW()-ROW($P$3))/6,1),FLOOR((COLUMN()-COLUMN($A$39))/2,1),1,1)</f>
        <v>15</v>
      </c>
      <c r="B15" s="84">
        <f>IF(ISERROR(VLOOKUP(DATE(Übersicht!$D$3,$P$1,A15),Feiertage!$A$11:$B$26,2,0)),"",VLOOKUP(DATE(Übersicht!$D$3,$P$1,A15),Feiertage!$A$11:$B$26,2,0))</f>
      </c>
      <c r="C15" s="52">
        <f ca="1">OFFSET(INDIRECT(RIGHT(CELL("filename",$A$1),3)&amp;"C"),FLOOR((ROW()-ROW($P$3))/6,1),FLOOR((COLUMN()-COLUMN($A$39))/2,1),1,1)</f>
        <v>16</v>
      </c>
      <c r="D15" s="85">
        <f>IF(ISERROR(VLOOKUP(DATE(Übersicht!$D$3,$P$1,C15),Feiertage!$A$11:$B$26,2,0)),"",VLOOKUP(DATE(Übersicht!$D$3,$P$1,C15),Feiertage!$A$11:$B$26,2,0))</f>
      </c>
      <c r="E15" s="52">
        <f ca="1">OFFSET(INDIRECT(RIGHT(CELL("filename",$A$1),3)&amp;"C"),FLOOR((ROW()-ROW($P$3))/6,1),FLOOR((COLUMN()-COLUMN($A$39))/2,1),1,1)</f>
        <v>17</v>
      </c>
      <c r="F15" s="85">
        <f>IF(ISERROR(VLOOKUP(DATE(Übersicht!$D$3,$P$1,E15),Feiertage!$A$11:$B$26,2,0)),"",VLOOKUP(DATE(Übersicht!$D$3,$P$1,E15),Feiertage!$A$11:$B$26,2,0))</f>
      </c>
      <c r="G15" s="52">
        <f ca="1">OFFSET(INDIRECT(RIGHT(CELL("filename",$A$1),3)&amp;"C"),FLOOR((ROW()-ROW($P$3))/6,1),FLOOR((COLUMN()-COLUMN($A$39))/2,1),1,1)</f>
        <v>18</v>
      </c>
      <c r="H15" s="85">
        <f>IF(ISERROR(VLOOKUP(DATE(Übersicht!$D$3,$P$1,G15),Feiertage!$A$11:$B$26,2,0)),"",VLOOKUP(DATE(Übersicht!$D$3,$P$1,G15),Feiertage!$A$11:$B$26,2,0))</f>
      </c>
      <c r="I15" s="52">
        <f ca="1">OFFSET(INDIRECT(RIGHT(CELL("filename",$A$1),3)&amp;"C"),FLOOR((ROW()-ROW($P$3))/6,1),FLOOR((COLUMN()-COLUMN($A$39))/2,1),1,1)</f>
        <v>19</v>
      </c>
      <c r="J15" s="85">
        <f>IF(ISERROR(VLOOKUP(DATE(Übersicht!$D$3,$P$1,I15),Feiertage!$A$11:$B$26,2,0)),"",VLOOKUP(DATE(Übersicht!$D$3,$P$1,I15),Feiertage!$A$11:$B$26,2,0))</f>
      </c>
      <c r="K15" s="52">
        <f ca="1">OFFSET(INDIRECT(RIGHT(CELL("filename",$A$1),3)&amp;"C"),FLOOR((ROW()-ROW($P$3))/6,1),FLOOR((COLUMN()-COLUMN($A$39))/2,1),1,1)</f>
        <v>20</v>
      </c>
      <c r="L15" s="85">
        <f>IF(ISERROR(VLOOKUP(DATE(Übersicht!$D$3,$P$1,K15),Feiertage!$A$11:$B$26,2,0)),"",VLOOKUP(DATE(Übersicht!$D$3,$P$1,K15),Feiertage!$A$11:$B$26,2,0))</f>
      </c>
      <c r="M15" s="37">
        <f ca="1">OFFSET(INDIRECT(RIGHT(CELL("filename",$A$1),3)&amp;"C"),FLOOR((ROW()-ROW($P$3))/6,1),FLOOR((COLUMN()-COLUMN($A$39))/2,1),1,1)</f>
        <v>21</v>
      </c>
      <c r="N15" s="86">
        <f>IF(ISERROR(VLOOKUP(DATE(Übersicht!$D$3,$P$1,M15),Feiertage!$A$11:$B$26,2,0)),"",VLOOKUP(DATE(Übersicht!$D$3,$P$1,M15),Feiertage!$A$11:$B$26,2,0))</f>
      </c>
    </row>
    <row r="16" spans="1:14" ht="12.75" customHeight="1">
      <c r="A16" s="160"/>
      <c r="B16" s="161"/>
      <c r="C16" s="142"/>
      <c r="D16" s="143"/>
      <c r="E16" s="142"/>
      <c r="F16" s="143"/>
      <c r="G16" s="150"/>
      <c r="H16" s="151"/>
      <c r="I16" s="142"/>
      <c r="J16" s="143"/>
      <c r="K16" s="142"/>
      <c r="L16" s="143"/>
      <c r="M16" s="146"/>
      <c r="N16" s="147"/>
    </row>
    <row r="17" spans="1:14" ht="12.75" customHeight="1">
      <c r="A17" s="160"/>
      <c r="B17" s="161"/>
      <c r="C17" s="142"/>
      <c r="D17" s="143"/>
      <c r="E17" s="142"/>
      <c r="F17" s="143"/>
      <c r="G17" s="150"/>
      <c r="H17" s="151"/>
      <c r="I17" s="142"/>
      <c r="J17" s="143"/>
      <c r="K17" s="142"/>
      <c r="L17" s="143"/>
      <c r="M17" s="146"/>
      <c r="N17" s="147"/>
    </row>
    <row r="18" spans="1:14" ht="12.75" customHeight="1">
      <c r="A18" s="160"/>
      <c r="B18" s="161"/>
      <c r="C18" s="142"/>
      <c r="D18" s="143"/>
      <c r="E18" s="142"/>
      <c r="F18" s="143"/>
      <c r="G18" s="150"/>
      <c r="H18" s="151"/>
      <c r="I18" s="142"/>
      <c r="J18" s="143"/>
      <c r="K18" s="142"/>
      <c r="L18" s="143"/>
      <c r="M18" s="146"/>
      <c r="N18" s="147"/>
    </row>
    <row r="19" spans="1:14" ht="12.75" customHeight="1">
      <c r="A19" s="160"/>
      <c r="B19" s="161"/>
      <c r="C19" s="142"/>
      <c r="D19" s="143"/>
      <c r="E19" s="142"/>
      <c r="F19" s="143"/>
      <c r="G19" s="150"/>
      <c r="H19" s="151"/>
      <c r="I19" s="142"/>
      <c r="J19" s="143"/>
      <c r="K19" s="142"/>
      <c r="L19" s="143"/>
      <c r="M19" s="146"/>
      <c r="N19" s="147"/>
    </row>
    <row r="20" spans="1:14" ht="12.75" customHeight="1">
      <c r="A20" s="162"/>
      <c r="B20" s="163"/>
      <c r="C20" s="144"/>
      <c r="D20" s="145"/>
      <c r="E20" s="144"/>
      <c r="F20" s="145"/>
      <c r="G20" s="152"/>
      <c r="H20" s="153"/>
      <c r="I20" s="144"/>
      <c r="J20" s="145"/>
      <c r="K20" s="144"/>
      <c r="L20" s="145"/>
      <c r="M20" s="148"/>
      <c r="N20" s="149"/>
    </row>
    <row r="21" spans="1:14" s="32" customFormat="1" ht="17.25" customHeight="1">
      <c r="A21" s="36">
        <f ca="1">OFFSET(INDIRECT(RIGHT(CELL("filename",$A$1),3)&amp;"C"),FLOOR((ROW()-ROW($P$3))/6,1),FLOOR((COLUMN()-COLUMN($A$39))/2,1),1,1)</f>
        <v>22</v>
      </c>
      <c r="B21" s="84">
        <f>IF(ISERROR(VLOOKUP(DATE(Übersicht!$D$3,$P$1,A21),Feiertage!$A$11:$B$26,2,0)),"",VLOOKUP(DATE(Übersicht!$D$3,$P$1,A21),Feiertage!$A$11:$B$26,2,0))</f>
      </c>
      <c r="C21" s="52">
        <f ca="1">OFFSET(INDIRECT(RIGHT(CELL("filename",$A$1),3)&amp;"C"),FLOOR((ROW()-ROW($P$3))/6,1),FLOOR((COLUMN()-COLUMN($A$39))/2,1),1,1)</f>
        <v>23</v>
      </c>
      <c r="D21" s="85">
        <f>IF(ISERROR(VLOOKUP(DATE(Übersicht!$D$3,$P$1,C21),Feiertage!$A$11:$B$26,2,0)),"",VLOOKUP(DATE(Übersicht!$D$3,$P$1,C21),Feiertage!$A$11:$B$26,2,0))</f>
      </c>
      <c r="E21" s="52">
        <f ca="1">OFFSET(INDIRECT(RIGHT(CELL("filename",$A$1),3)&amp;"C"),FLOOR((ROW()-ROW($P$3))/6,1),FLOOR((COLUMN()-COLUMN($A$39))/2,1),1,1)</f>
        <v>24</v>
      </c>
      <c r="F21" s="85">
        <f>IF(ISERROR(VLOOKUP(DATE(Übersicht!$D$3,$P$1,E21),Feiertage!$A$11:$B$26,2,0)),"",VLOOKUP(DATE(Übersicht!$D$3,$P$1,E21),Feiertage!$A$11:$B$26,2,0))</f>
      </c>
      <c r="G21" s="52">
        <f ca="1">OFFSET(INDIRECT(RIGHT(CELL("filename",$A$1),3)&amp;"C"),FLOOR((ROW()-ROW($P$3))/6,1),FLOOR((COLUMN()-COLUMN($A$39))/2,1),1,1)</f>
        <v>25</v>
      </c>
      <c r="H21" s="85">
        <f>IF(ISERROR(VLOOKUP(DATE(Übersicht!$D$3,$P$1,G21),Feiertage!$A$11:$B$26,2,0)),"",VLOOKUP(DATE(Übersicht!$D$3,$P$1,G21),Feiertage!$A$11:$B$26,2,0))</f>
      </c>
      <c r="I21" s="52">
        <f ca="1">OFFSET(INDIRECT(RIGHT(CELL("filename",$A$1),3)&amp;"C"),FLOOR((ROW()-ROW($P$3))/6,1),FLOOR((COLUMN()-COLUMN($A$39))/2,1),1,1)</f>
        <v>26</v>
      </c>
      <c r="J21" s="85">
        <f>IF(ISERROR(VLOOKUP(DATE(Übersicht!$D$3,$P$1,I21),Feiertage!$A$11:$B$26,2,0)),"",VLOOKUP(DATE(Übersicht!$D$3,$P$1,I21),Feiertage!$A$11:$B$26,2,0))</f>
      </c>
      <c r="K21" s="52">
        <f ca="1">OFFSET(INDIRECT(RIGHT(CELL("filename",$A$1),3)&amp;"C"),FLOOR((ROW()-ROW($P$3))/6,1),FLOOR((COLUMN()-COLUMN($A$39))/2,1),1,1)</f>
        <v>27</v>
      </c>
      <c r="L21" s="85">
        <f>IF(ISERROR(VLOOKUP(DATE(Übersicht!$D$3,$P$1,K21),Feiertage!$A$11:$B$26,2,0)),"",VLOOKUP(DATE(Übersicht!$D$3,$P$1,K21),Feiertage!$A$11:$B$26,2,0))</f>
      </c>
      <c r="M21" s="37">
        <f ca="1">OFFSET(INDIRECT(RIGHT(CELL("filename",$A$1),3)&amp;"C"),FLOOR((ROW()-ROW($P$3))/6,1),FLOOR((COLUMN()-COLUMN($A$39))/2,1),1,1)</f>
        <v>28</v>
      </c>
      <c r="N21" s="86">
        <f>IF(ISERROR(VLOOKUP(DATE(Übersicht!$D$3,$P$1,M21),Feiertage!$A$11:$B$26,2,0)),"",VLOOKUP(DATE(Übersicht!$D$3,$P$1,M21),Feiertage!$A$11:$B$26,2,0))</f>
      </c>
    </row>
    <row r="22" spans="1:14" ht="12.75" customHeight="1">
      <c r="A22" s="160"/>
      <c r="B22" s="161"/>
      <c r="C22" s="142"/>
      <c r="D22" s="143"/>
      <c r="E22" s="142"/>
      <c r="F22" s="143"/>
      <c r="G22" s="142"/>
      <c r="H22" s="143"/>
      <c r="I22" s="142"/>
      <c r="J22" s="143"/>
      <c r="K22" s="142"/>
      <c r="L22" s="143"/>
      <c r="M22" s="146"/>
      <c r="N22" s="147"/>
    </row>
    <row r="23" spans="1:14" ht="12.75" customHeight="1">
      <c r="A23" s="160"/>
      <c r="B23" s="161"/>
      <c r="C23" s="142"/>
      <c r="D23" s="143"/>
      <c r="E23" s="142"/>
      <c r="F23" s="143"/>
      <c r="G23" s="142"/>
      <c r="H23" s="143"/>
      <c r="I23" s="142"/>
      <c r="J23" s="143"/>
      <c r="K23" s="142"/>
      <c r="L23" s="143"/>
      <c r="M23" s="146"/>
      <c r="N23" s="147"/>
    </row>
    <row r="24" spans="1:14" ht="12.75" customHeight="1">
      <c r="A24" s="160"/>
      <c r="B24" s="161"/>
      <c r="C24" s="142"/>
      <c r="D24" s="143"/>
      <c r="E24" s="142"/>
      <c r="F24" s="143"/>
      <c r="G24" s="142"/>
      <c r="H24" s="143"/>
      <c r="I24" s="142"/>
      <c r="J24" s="143"/>
      <c r="K24" s="142"/>
      <c r="L24" s="143"/>
      <c r="M24" s="146"/>
      <c r="N24" s="147"/>
    </row>
    <row r="25" spans="1:14" ht="12.75" customHeight="1">
      <c r="A25" s="160"/>
      <c r="B25" s="161"/>
      <c r="C25" s="142"/>
      <c r="D25" s="143"/>
      <c r="E25" s="142"/>
      <c r="F25" s="143"/>
      <c r="G25" s="142"/>
      <c r="H25" s="143"/>
      <c r="I25" s="142"/>
      <c r="J25" s="143"/>
      <c r="K25" s="142"/>
      <c r="L25" s="143"/>
      <c r="M25" s="146"/>
      <c r="N25" s="147"/>
    </row>
    <row r="26" spans="1:14" ht="12.75" customHeight="1">
      <c r="A26" s="162"/>
      <c r="B26" s="163"/>
      <c r="C26" s="144"/>
      <c r="D26" s="145"/>
      <c r="E26" s="144"/>
      <c r="F26" s="145"/>
      <c r="G26" s="144"/>
      <c r="H26" s="145"/>
      <c r="I26" s="144"/>
      <c r="J26" s="145"/>
      <c r="K26" s="144"/>
      <c r="L26" s="145"/>
      <c r="M26" s="148"/>
      <c r="N26" s="149"/>
    </row>
    <row r="27" spans="1:14" s="32" customFormat="1" ht="17.25" customHeight="1">
      <c r="A27" s="36">
        <f ca="1">OFFSET(INDIRECT(RIGHT(CELL("filename",$A$1),3)&amp;"C"),FLOOR((ROW()-ROW($P$3))/6,1),FLOOR((COLUMN()-COLUMN($A$39))/2,1),1,1)</f>
        <v>29</v>
      </c>
      <c r="B27" s="84">
        <f>IF(ISERROR(VLOOKUP(DATE(Übersicht!$D$3,$P$1,A27),Feiertage!$A$11:$B$26,2,0)),"",VLOOKUP(DATE(Übersicht!$D$3,$P$1,A27),Feiertage!$A$11:$B$26,2,0))</f>
      </c>
      <c r="C27" s="52">
        <f ca="1">OFFSET(INDIRECT(RIGHT(CELL("filename",$A$1),3)&amp;"C"),FLOOR((ROW()-ROW($P$3))/6,1),FLOOR((COLUMN()-COLUMN($A$39))/2,1),1,1)</f>
        <v>30</v>
      </c>
      <c r="D27" s="85">
        <f>IF(ISERROR(VLOOKUP(DATE(Übersicht!$D$3,$P$1,C27),Feiertage!$A$11:$B$26,2,0)),"",VLOOKUP(DATE(Übersicht!$D$3,$P$1,C27),Feiertage!$A$11:$B$26,2,0))</f>
      </c>
      <c r="E27" s="52">
        <f ca="1">OFFSET(INDIRECT(RIGHT(CELL("filename",$A$1),3)&amp;"C"),FLOOR((ROW()-ROW($P$3))/6,1),FLOOR((COLUMN()-COLUMN($A$39))/2,1),1,1)</f>
        <v>31</v>
      </c>
      <c r="F27" s="85">
        <f>IF(ISERROR(VLOOKUP(DATE(Übersicht!$D$3,$P$1,E27),Feiertage!$A$11:$B$26,2,0)),"",VLOOKUP(DATE(Übersicht!$D$3,$P$1,E27),Feiertage!$A$11:$B$26,2,0))</f>
      </c>
      <c r="G27" s="52">
        <f ca="1">OFFSET(INDIRECT(RIGHT(CELL("filename",$A$1),3)&amp;"C"),FLOOR((ROW()-ROW($P$3))/6,1),FLOOR((COLUMN()-COLUMN($A$39))/2,1),1,1)</f>
      </c>
      <c r="H27" s="85">
        <f>IF(ISERROR(VLOOKUP(DATE(Übersicht!$D$3,$P$1,G27),Feiertage!$A$11:$B$26,2,0)),"",VLOOKUP(DATE(Übersicht!$D$3,$P$1,G27),Feiertage!$A$11:$B$26,2,0))</f>
      </c>
      <c r="I27" s="52">
        <f ca="1">OFFSET(INDIRECT(RIGHT(CELL("filename",$A$1),3)&amp;"C"),FLOOR((ROW()-ROW($P$3))/6,1),FLOOR((COLUMN()-COLUMN($A$39))/2,1),1,1)</f>
      </c>
      <c r="J27" s="85">
        <f>IF(ISERROR(VLOOKUP(DATE(Übersicht!$D$3,$P$1,I27),Feiertage!$A$11:$B$26,2,0)),"",VLOOKUP(DATE(Übersicht!$D$3,$P$1,I27),Feiertage!$A$11:$B$26,2,0))</f>
      </c>
      <c r="K27" s="52">
        <f ca="1">OFFSET(INDIRECT(RIGHT(CELL("filename",$A$1),3)&amp;"C"),FLOOR((ROW()-ROW($P$3))/6,1),FLOOR((COLUMN()-COLUMN($A$39))/2,1),1,1)</f>
      </c>
      <c r="L27" s="85">
        <f>IF(ISERROR(VLOOKUP(DATE(Übersicht!$D$3,$P$1,K27),Feiertage!$A$11:$B$26,2,0)),"",VLOOKUP(DATE(Übersicht!$D$3,$P$1,K27),Feiertage!$A$11:$B$26,2,0))</f>
      </c>
      <c r="M27" s="37">
        <f ca="1">OFFSET(INDIRECT(RIGHT(CELL("filename",$A$1),3)&amp;"C"),FLOOR((ROW()-ROW($P$3))/6,1),FLOOR((COLUMN()-COLUMN($A$39))/2,1),1,1)</f>
      </c>
      <c r="N27" s="86">
        <f>IF(ISERROR(VLOOKUP(DATE(Übersicht!$D$3,$P$1,M27),Feiertage!$A$11:$B$26,2,0)),"",VLOOKUP(DATE(Übersicht!$D$3,$P$1,M27),Feiertage!$A$11:$B$26,2,0))</f>
      </c>
    </row>
    <row r="28" spans="1:14" ht="12.75" customHeight="1">
      <c r="A28" s="160"/>
      <c r="B28" s="161"/>
      <c r="C28" s="142"/>
      <c r="D28" s="143"/>
      <c r="E28" s="142"/>
      <c r="F28" s="143"/>
      <c r="G28" s="142"/>
      <c r="H28" s="143"/>
      <c r="I28" s="142"/>
      <c r="J28" s="143"/>
      <c r="K28" s="142"/>
      <c r="L28" s="143"/>
      <c r="M28" s="146"/>
      <c r="N28" s="147"/>
    </row>
    <row r="29" spans="1:14" ht="12.75" customHeight="1">
      <c r="A29" s="160"/>
      <c r="B29" s="161"/>
      <c r="C29" s="142"/>
      <c r="D29" s="143"/>
      <c r="E29" s="142"/>
      <c r="F29" s="143"/>
      <c r="G29" s="142"/>
      <c r="H29" s="143"/>
      <c r="I29" s="142"/>
      <c r="J29" s="143"/>
      <c r="K29" s="142"/>
      <c r="L29" s="143"/>
      <c r="M29" s="146"/>
      <c r="N29" s="147"/>
    </row>
    <row r="30" spans="1:14" ht="12.75" customHeight="1">
      <c r="A30" s="160"/>
      <c r="B30" s="161"/>
      <c r="C30" s="142"/>
      <c r="D30" s="143"/>
      <c r="E30" s="142"/>
      <c r="F30" s="143"/>
      <c r="G30" s="142"/>
      <c r="H30" s="143"/>
      <c r="I30" s="142"/>
      <c r="J30" s="143"/>
      <c r="K30" s="142"/>
      <c r="L30" s="143"/>
      <c r="M30" s="146"/>
      <c r="N30" s="147"/>
    </row>
    <row r="31" spans="1:14" ht="12.75" customHeight="1">
      <c r="A31" s="160"/>
      <c r="B31" s="161"/>
      <c r="C31" s="142"/>
      <c r="D31" s="143"/>
      <c r="E31" s="142"/>
      <c r="F31" s="143"/>
      <c r="G31" s="142"/>
      <c r="H31" s="143"/>
      <c r="I31" s="142"/>
      <c r="J31" s="143"/>
      <c r="K31" s="142"/>
      <c r="L31" s="143"/>
      <c r="M31" s="146"/>
      <c r="N31" s="147"/>
    </row>
    <row r="32" spans="1:14" ht="12.75" customHeight="1">
      <c r="A32" s="162"/>
      <c r="B32" s="163"/>
      <c r="C32" s="144"/>
      <c r="D32" s="145"/>
      <c r="E32" s="144"/>
      <c r="F32" s="145"/>
      <c r="G32" s="144"/>
      <c r="H32" s="145"/>
      <c r="I32" s="144"/>
      <c r="J32" s="145"/>
      <c r="K32" s="144"/>
      <c r="L32" s="145"/>
      <c r="M32" s="148"/>
      <c r="N32" s="149"/>
    </row>
    <row r="33" spans="1:14" s="32" customFormat="1" ht="17.25" customHeight="1">
      <c r="A33" s="29">
        <f ca="1">OFFSET(INDIRECT(RIGHT(CELL("filename",$A$1),3)&amp;"C"),FLOOR((ROW()-ROW($P$3))/6,1),FLOOR((COLUMN()-COLUMN($A$39))/2,1),1,1)</f>
      </c>
      <c r="B33" s="87">
        <f>IF(ISERROR(VLOOKUP(DATE(Übersicht!$D$3,$P$1,A33),Feiertage!$A$11:$B$26,2,0)),"",VLOOKUP(DATE(Übersicht!$D$3,$P$1,A33),Feiertage!$A$11:$B$26,2,0))</f>
      </c>
      <c r="C33" s="52">
        <f ca="1">OFFSET(INDIRECT(RIGHT(CELL("filename",$A$1),3)&amp;"C"),FLOOR((ROW()-ROW($P$3))/6,1),FLOOR((COLUMN()-COLUMN($A$39))/2,1),1,1)</f>
      </c>
      <c r="D33" s="85">
        <f>IF(ISERROR(VLOOKUP(DATE(Übersicht!$D$3,$P$1,C33),Feiertage!$A$11:$B$26,2,0)),"",VLOOKUP(DATE(Übersicht!$D$3,$P$1,C33),Feiertage!$A$11:$B$26,2,0))</f>
      </c>
      <c r="E33" s="52">
        <f ca="1">OFFSET(INDIRECT(RIGHT(CELL("filename",$A$1),3)&amp;"C"),FLOOR((ROW()-ROW($P$3))/6,1),FLOOR((COLUMN()-COLUMN($A$39))/2,1),1,1)</f>
      </c>
      <c r="F33" s="85">
        <f>IF(ISERROR(VLOOKUP(DATE(Übersicht!$D$3,$P$1,E33),Feiertage!$A$11:$B$26,2,0)),"",VLOOKUP(DATE(Übersicht!$D$3,$P$1,E33),Feiertage!$A$11:$B$26,2,0))</f>
      </c>
      <c r="G33" s="52">
        <f>Übersicht!E12</f>
      </c>
      <c r="H33" s="53"/>
      <c r="I33" s="30">
        <f>Übersicht!F12</f>
      </c>
      <c r="J33" s="31"/>
      <c r="K33" s="133" t="s">
        <v>28</v>
      </c>
      <c r="L33" s="134"/>
      <c r="M33" s="134"/>
      <c r="N33" s="135"/>
    </row>
    <row r="34" spans="1:14" ht="12.75" customHeight="1">
      <c r="A34" s="160"/>
      <c r="B34" s="161"/>
      <c r="C34" s="142"/>
      <c r="D34" s="143"/>
      <c r="E34" s="142"/>
      <c r="F34" s="143"/>
      <c r="G34" s="156"/>
      <c r="H34" s="157"/>
      <c r="I34" s="33"/>
      <c r="J34" s="34"/>
      <c r="K34" s="129"/>
      <c r="L34" s="130"/>
      <c r="M34" s="130"/>
      <c r="N34" s="131"/>
    </row>
    <row r="35" spans="1:14" ht="12.75" customHeight="1">
      <c r="A35" s="160"/>
      <c r="B35" s="161"/>
      <c r="C35" s="142"/>
      <c r="D35" s="143"/>
      <c r="E35" s="142"/>
      <c r="F35" s="143"/>
      <c r="G35" s="156"/>
      <c r="H35" s="157"/>
      <c r="I35" s="33"/>
      <c r="J35" s="34"/>
      <c r="K35" s="129"/>
      <c r="L35" s="130"/>
      <c r="M35" s="130"/>
      <c r="N35" s="131"/>
    </row>
    <row r="36" spans="1:14" ht="12.75" customHeight="1">
      <c r="A36" s="160"/>
      <c r="B36" s="161"/>
      <c r="C36" s="142"/>
      <c r="D36" s="143"/>
      <c r="E36" s="142"/>
      <c r="F36" s="143"/>
      <c r="G36" s="156"/>
      <c r="H36" s="157"/>
      <c r="I36" s="33"/>
      <c r="J36" s="34"/>
      <c r="K36" s="129"/>
      <c r="L36" s="130"/>
      <c r="M36" s="130"/>
      <c r="N36" s="131"/>
    </row>
    <row r="37" spans="1:14" ht="12.75" customHeight="1">
      <c r="A37" s="160"/>
      <c r="B37" s="161"/>
      <c r="C37" s="142"/>
      <c r="D37" s="143"/>
      <c r="E37" s="142"/>
      <c r="F37" s="143"/>
      <c r="G37" s="156"/>
      <c r="H37" s="157"/>
      <c r="I37" s="33"/>
      <c r="J37" s="34"/>
      <c r="K37" s="129"/>
      <c r="L37" s="130"/>
      <c r="M37" s="130"/>
      <c r="N37" s="131"/>
    </row>
    <row r="38" spans="1:14" ht="12.75" customHeight="1">
      <c r="A38" s="164"/>
      <c r="B38" s="165"/>
      <c r="C38" s="154"/>
      <c r="D38" s="155"/>
      <c r="E38" s="154"/>
      <c r="F38" s="155"/>
      <c r="G38" s="158"/>
      <c r="H38" s="159"/>
      <c r="I38" s="38"/>
      <c r="J38" s="39"/>
      <c r="K38" s="136"/>
      <c r="L38" s="137"/>
      <c r="M38" s="137"/>
      <c r="N38" s="138"/>
    </row>
    <row r="39" ht="15.75">
      <c r="A39" s="120"/>
    </row>
  </sheetData>
  <sheetProtection sheet="1" objects="1" scenarios="1" selectLockedCells="1"/>
  <mergeCells count="53">
    <mergeCell ref="A28:B32"/>
    <mergeCell ref="A34:B38"/>
    <mergeCell ref="A4:B8"/>
    <mergeCell ref="A10:B14"/>
    <mergeCell ref="A16:B20"/>
    <mergeCell ref="A22:B26"/>
    <mergeCell ref="C34:D38"/>
    <mergeCell ref="E34:F38"/>
    <mergeCell ref="G34:H38"/>
    <mergeCell ref="E28:F32"/>
    <mergeCell ref="I22:J26"/>
    <mergeCell ref="K22:L26"/>
    <mergeCell ref="C28:D32"/>
    <mergeCell ref="G28:H32"/>
    <mergeCell ref="I28:J32"/>
    <mergeCell ref="K28:L32"/>
    <mergeCell ref="E16:F20"/>
    <mergeCell ref="C22:D26"/>
    <mergeCell ref="E22:F26"/>
    <mergeCell ref="G22:H26"/>
    <mergeCell ref="C16:D20"/>
    <mergeCell ref="M22:N26"/>
    <mergeCell ref="M28:N32"/>
    <mergeCell ref="C10:D14"/>
    <mergeCell ref="E10:F14"/>
    <mergeCell ref="G10:H14"/>
    <mergeCell ref="I10:J14"/>
    <mergeCell ref="K10:L14"/>
    <mergeCell ref="K16:L20"/>
    <mergeCell ref="I16:J20"/>
    <mergeCell ref="G16:H20"/>
    <mergeCell ref="K4:L8"/>
    <mergeCell ref="M4:N8"/>
    <mergeCell ref="M10:N14"/>
    <mergeCell ref="M16:N20"/>
    <mergeCell ref="C4:D8"/>
    <mergeCell ref="E4:F8"/>
    <mergeCell ref="G4:H8"/>
    <mergeCell ref="I4:J8"/>
    <mergeCell ref="A1:N1"/>
    <mergeCell ref="K33:N33"/>
    <mergeCell ref="K38:N38"/>
    <mergeCell ref="I2:J2"/>
    <mergeCell ref="K2:L2"/>
    <mergeCell ref="M2:N2"/>
    <mergeCell ref="A2:B2"/>
    <mergeCell ref="C2:D2"/>
    <mergeCell ref="E2:F2"/>
    <mergeCell ref="G2:H2"/>
    <mergeCell ref="K34:N34"/>
    <mergeCell ref="K35:N35"/>
    <mergeCell ref="K36:N36"/>
    <mergeCell ref="K37:N37"/>
  </mergeCells>
  <conditionalFormatting sqref="M28 N3 M3:M4 M9:N9 M10 M15:N15 M16 M21:N21 M22 M27:N27 B3 A3:A4 A9:B9 A10 A15:B15 A16 A21:B21 A22 A27:B27 A28 A33:B33 A34">
    <cfRule type="expression" priority="1" dxfId="9" stopIfTrue="1">
      <formula>color="Orange"</formula>
    </cfRule>
    <cfRule type="expression" priority="2" dxfId="7" stopIfTrue="1">
      <formula>color="Blau"</formula>
    </cfRule>
    <cfRule type="expression" priority="3" dxfId="10" stopIfTrue="1">
      <formula>color="Grau"</formula>
    </cfRule>
  </conditionalFormatting>
  <conditionalFormatting sqref="G3 I3 E3 C3 K3 C9 E9 G9 I9 K9 C15 E15 G15 I15 K15 C21 E21 G21 I21 K21 C27 E27 G27 I27 K27 C33 E33 G33">
    <cfRule type="expression" priority="4" dxfId="9" stopIfTrue="1">
      <formula>AND(C3="",color="Orange")</formula>
    </cfRule>
    <cfRule type="expression" priority="5" dxfId="7" stopIfTrue="1">
      <formula>AND(C3="",color="Blau")</formula>
    </cfRule>
    <cfRule type="expression" priority="6" dxfId="8" stopIfTrue="1">
      <formula>AND(C3="",color="Grau")</formula>
    </cfRule>
  </conditionalFormatting>
  <conditionalFormatting sqref="D3 F3 H3 J3 L3 F9 J9 H9 H33 L15 D15 F15 H15 L9 J15 D21 F21 H21 J21 L21 D27 F27 H27 J27 L27 D33 F33 D9">
    <cfRule type="expression" priority="7" dxfId="9" stopIfTrue="1">
      <formula>AND(C3="",color="Orange")</formula>
    </cfRule>
    <cfRule type="expression" priority="8" dxfId="7" stopIfTrue="1">
      <formula>AND(C3="",color="Blau")</formula>
    </cfRule>
    <cfRule type="expression" priority="9" dxfId="8" stopIfTrue="1">
      <formula>AND(C3="",color="Grau")</formula>
    </cfRule>
  </conditionalFormatting>
  <conditionalFormatting sqref="C4:L8 C10:L14 C16:L20 C22:L26 C28:L32 C34:H38">
    <cfRule type="expression" priority="10" dxfId="9" stopIfTrue="1">
      <formula>AND(C3="",color="Orange")</formula>
    </cfRule>
    <cfRule type="expression" priority="11" dxfId="7" stopIfTrue="1">
      <formula>AND(C3="",color="Blau")</formula>
    </cfRule>
    <cfRule type="expression" priority="12" dxfId="8" stopIfTrue="1">
      <formula>AND(C3="",color="Grau")</formula>
    </cfRule>
  </conditionalFormatting>
  <conditionalFormatting sqref="A2:N2">
    <cfRule type="expression" priority="13" dxfId="3" stopIfTrue="1">
      <formula>color="Orange"</formula>
    </cfRule>
    <cfRule type="expression" priority="14" dxfId="4" stopIfTrue="1">
      <formula>color="Blau"</formula>
    </cfRule>
    <cfRule type="expression" priority="15" dxfId="5" stopIfTrue="1">
      <formula>color="Grau"</formula>
    </cfRule>
  </conditionalFormatting>
  <printOptions horizontalCentered="1" vertic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r:id="rId2"/>
  <ignoredErrors>
    <ignoredError sqref="B9:B38 B3 K36:K38 L3:N33 C15:C38 C3:C9 D15:D38 D3:D9 E3:F38 G21:G38 G3:G15 H21:H38 H3:H15 I21:I38 I3:I9 J15 I15 J21:J38 J3:J9 K3:K33 L36:N38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38"/>
  <sheetViews>
    <sheetView showGridLines="0" showZeros="0" workbookViewId="0" topLeftCell="A1">
      <selection activeCell="C4" sqref="C4:D8"/>
    </sheetView>
  </sheetViews>
  <sheetFormatPr defaultColWidth="11.00390625" defaultRowHeight="12.75"/>
  <cols>
    <col min="1" max="1" width="3.625" style="40" customWidth="1"/>
    <col min="2" max="2" width="12.00390625" style="27" customWidth="1"/>
    <col min="3" max="3" width="3.625" style="40" customWidth="1"/>
    <col min="4" max="4" width="12.00390625" style="27" customWidth="1"/>
    <col min="5" max="5" width="3.625" style="40" customWidth="1"/>
    <col min="6" max="6" width="12.00390625" style="27" customWidth="1"/>
    <col min="7" max="7" width="3.625" style="40" customWidth="1"/>
    <col min="8" max="8" width="12.00390625" style="27" customWidth="1"/>
    <col min="9" max="9" width="3.625" style="40" customWidth="1"/>
    <col min="10" max="10" width="12.00390625" style="27" customWidth="1"/>
    <col min="11" max="11" width="3.625" style="40" customWidth="1"/>
    <col min="12" max="12" width="12.00390625" style="27" customWidth="1"/>
    <col min="13" max="13" width="3.625" style="40" customWidth="1"/>
    <col min="14" max="14" width="12.00390625" style="27" customWidth="1"/>
    <col min="15" max="16384" width="9.00390625" style="35" customWidth="1"/>
  </cols>
  <sheetData>
    <row r="1" spans="1:16" s="27" customFormat="1" ht="45.75" customHeight="1">
      <c r="A1" s="132" t="str">
        <f>"Februar "&amp;Übersicht!$D$3</f>
        <v>Februar 2012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93">
        <v>2</v>
      </c>
    </row>
    <row r="2" spans="1:14" s="28" customFormat="1" ht="19.5" customHeight="1">
      <c r="A2" s="141" t="s">
        <v>21</v>
      </c>
      <c r="B2" s="139"/>
      <c r="C2" s="139" t="s">
        <v>22</v>
      </c>
      <c r="D2" s="139"/>
      <c r="E2" s="139" t="s">
        <v>23</v>
      </c>
      <c r="F2" s="139"/>
      <c r="G2" s="139" t="s">
        <v>24</v>
      </c>
      <c r="H2" s="139"/>
      <c r="I2" s="139" t="s">
        <v>25</v>
      </c>
      <c r="J2" s="139"/>
      <c r="K2" s="139" t="s">
        <v>26</v>
      </c>
      <c r="L2" s="139"/>
      <c r="M2" s="139" t="s">
        <v>27</v>
      </c>
      <c r="N2" s="140"/>
    </row>
    <row r="3" spans="1:14" s="32" customFormat="1" ht="17.25" customHeight="1">
      <c r="A3" s="36">
        <f ca="1">OFFSET(INDIRECT(RIGHT(CELL("filename",$A$1),3)&amp;"C"),FLOOR((ROW()-ROW($P$3))/6,1),FLOOR((COLUMN()-COLUMN($A$39))/2,1),1,1)</f>
      </c>
      <c r="B3" s="84">
        <f>IF(ISERROR(VLOOKUP(DATE(Übersicht!$D$3,$P$1,A3),Feiertage!$A$11:$B$26,2,0)),"",VLOOKUP(DATE(Übersicht!$D$3,$P$1,A3),Feiertage!$A$11:$B$26,2,0))</f>
      </c>
      <c r="C3" s="52">
        <f ca="1">OFFSET(INDIRECT(RIGHT(CELL("filename",$A$1),3)&amp;"C"),FLOOR((ROW()-ROW($P$3))/6,1),FLOOR((COLUMN()-COLUMN($A$39))/2,1),1,1)</f>
      </c>
      <c r="D3" s="85">
        <f>IF(ISERROR(VLOOKUP(DATE(Übersicht!$D$3,$P$1,C3),Feiertage!$A$11:$B$26,2,0)),"",VLOOKUP(DATE(Übersicht!$D$3,$P$1,C3),Feiertage!$A$11:$B$26,2,0))</f>
      </c>
      <c r="E3" s="52">
        <f ca="1">OFFSET(INDIRECT(RIGHT(CELL("filename",$A$1),3)&amp;"C"),FLOOR((ROW()-ROW($P$3))/6,1),FLOOR((COLUMN()-COLUMN($A$39))/2,1),1,1)</f>
      </c>
      <c r="F3" s="85">
        <f>IF(ISERROR(VLOOKUP(DATE(Übersicht!$D$3,$P$1,E3),Feiertage!$A$11:$B$26,2,0)),"",VLOOKUP(DATE(Übersicht!$D$3,$P$1,E3),Feiertage!$A$11:$B$26,2,0))</f>
      </c>
      <c r="G3" s="52">
        <f ca="1">OFFSET(INDIRECT(RIGHT(CELL("filename",$A$1),3)&amp;"C"),FLOOR((ROW()-ROW($P$3))/6,1),FLOOR((COLUMN()-COLUMN($A$39))/2,1),1,1)</f>
        <v>1</v>
      </c>
      <c r="H3" s="85">
        <f>IF(ISERROR(VLOOKUP(DATE(Übersicht!$D$3,$P$1,G3),Feiertage!$A$11:$B$26,2,0)),"",VLOOKUP(DATE(Übersicht!$D$3,$P$1,G3),Feiertage!$A$11:$B$26,2,0))</f>
      </c>
      <c r="I3" s="52">
        <f ca="1">OFFSET(INDIRECT(RIGHT(CELL("filename",$A$1),3)&amp;"C"),FLOOR((ROW()-ROW($P$3))/6,1),FLOOR((COLUMN()-COLUMN($A$39))/2,1),1,1)</f>
        <v>2</v>
      </c>
      <c r="J3" s="85">
        <f>IF(ISERROR(VLOOKUP(DATE(Übersicht!$D$3,$P$1,I3),Feiertage!$A$11:$B$26,2,0)),"",VLOOKUP(DATE(Übersicht!$D$3,$P$1,I3),Feiertage!$A$11:$B$26,2,0))</f>
      </c>
      <c r="K3" s="52">
        <f ca="1">OFFSET(INDIRECT(RIGHT(CELL("filename",$A$1),3)&amp;"C"),FLOOR((ROW()-ROW($P$3))/6,1),FLOOR((COLUMN()-COLUMN($A$39))/2,1),1,1)</f>
        <v>3</v>
      </c>
      <c r="L3" s="85">
        <f>IF(ISERROR(VLOOKUP(DATE(Übersicht!$D$3,$P$1,K3),Feiertage!$A$11:$B$26,2,0)),"",VLOOKUP(DATE(Übersicht!$D$3,$P$1,K3),Feiertage!$A$11:$B$26,2,0))</f>
      </c>
      <c r="M3" s="51">
        <f ca="1">OFFSET(INDIRECT(RIGHT(CELL("filename",$A$1),3)&amp;"C"),FLOOR((ROW()-ROW($P$3))/6,1),FLOOR((COLUMN()-COLUMN($A$39))/2,1),1,1)</f>
        <v>4</v>
      </c>
      <c r="N3" s="86">
        <f>IF(ISERROR(VLOOKUP(DATE(Übersicht!$D$3,$P$1,M3),Feiertage!$A$11:$B$26,2,0)),"",VLOOKUP(DATE(Übersicht!$D$3,$P$1,M3),Feiertage!$A$11:$B$26,2,0))</f>
      </c>
    </row>
    <row r="4" spans="1:14" ht="12.75" customHeight="1">
      <c r="A4" s="160"/>
      <c r="B4" s="161"/>
      <c r="C4" s="142"/>
      <c r="D4" s="143"/>
      <c r="E4" s="142"/>
      <c r="F4" s="143"/>
      <c r="G4" s="142"/>
      <c r="H4" s="143"/>
      <c r="I4" s="142"/>
      <c r="J4" s="143"/>
      <c r="K4" s="142"/>
      <c r="L4" s="143"/>
      <c r="M4" s="146"/>
      <c r="N4" s="147"/>
    </row>
    <row r="5" spans="1:14" ht="12.75" customHeight="1">
      <c r="A5" s="160"/>
      <c r="B5" s="161"/>
      <c r="C5" s="142"/>
      <c r="D5" s="143"/>
      <c r="E5" s="142"/>
      <c r="F5" s="143"/>
      <c r="G5" s="142"/>
      <c r="H5" s="143"/>
      <c r="I5" s="142"/>
      <c r="J5" s="143"/>
      <c r="K5" s="142"/>
      <c r="L5" s="143"/>
      <c r="M5" s="146"/>
      <c r="N5" s="147"/>
    </row>
    <row r="6" spans="1:14" ht="12.75" customHeight="1">
      <c r="A6" s="160"/>
      <c r="B6" s="161"/>
      <c r="C6" s="142"/>
      <c r="D6" s="143"/>
      <c r="E6" s="142"/>
      <c r="F6" s="143"/>
      <c r="G6" s="142"/>
      <c r="H6" s="143"/>
      <c r="I6" s="142"/>
      <c r="J6" s="143"/>
      <c r="K6" s="142"/>
      <c r="L6" s="143"/>
      <c r="M6" s="146"/>
      <c r="N6" s="147"/>
    </row>
    <row r="7" spans="1:14" ht="12.75" customHeight="1">
      <c r="A7" s="160"/>
      <c r="B7" s="161"/>
      <c r="C7" s="142"/>
      <c r="D7" s="143"/>
      <c r="E7" s="142"/>
      <c r="F7" s="143"/>
      <c r="G7" s="142"/>
      <c r="H7" s="143"/>
      <c r="I7" s="142"/>
      <c r="J7" s="143"/>
      <c r="K7" s="142"/>
      <c r="L7" s="143"/>
      <c r="M7" s="146"/>
      <c r="N7" s="147"/>
    </row>
    <row r="8" spans="1:14" ht="12.75" customHeight="1">
      <c r="A8" s="162"/>
      <c r="B8" s="163"/>
      <c r="C8" s="144"/>
      <c r="D8" s="145"/>
      <c r="E8" s="144"/>
      <c r="F8" s="145"/>
      <c r="G8" s="144"/>
      <c r="H8" s="145"/>
      <c r="I8" s="144"/>
      <c r="J8" s="145"/>
      <c r="K8" s="144"/>
      <c r="L8" s="145"/>
      <c r="M8" s="148"/>
      <c r="N8" s="149"/>
    </row>
    <row r="9" spans="1:14" s="32" customFormat="1" ht="17.25" customHeight="1">
      <c r="A9" s="36">
        <f ca="1">OFFSET(INDIRECT(RIGHT(CELL("filename",$A$1),3)&amp;"C"),FLOOR((ROW()-ROW($P$3))/6,1),FLOOR((COLUMN()-COLUMN($A$39))/2,1),1,1)</f>
        <v>5</v>
      </c>
      <c r="B9" s="84">
        <f>IF(ISERROR(VLOOKUP(DATE(Übersicht!$D$3,$P$1,A9),Feiertage!$A$11:$B$26,2,0)),"",VLOOKUP(DATE(Übersicht!$D$3,$P$1,A9),Feiertage!$A$11:$B$26,2,0))</f>
      </c>
      <c r="C9" s="52">
        <f ca="1">OFFSET(INDIRECT(RIGHT(CELL("filename",$A$1),3)&amp;"C"),FLOOR((ROW()-ROW($P$3))/6,1),FLOOR((COLUMN()-COLUMN($A$39))/2,1),1,1)</f>
        <v>6</v>
      </c>
      <c r="D9" s="85">
        <f>IF(ISERROR(VLOOKUP(DATE(Übersicht!$D$3,$P$1,C9),Feiertage!$A$11:$B$26,2,0)),"",VLOOKUP(DATE(Übersicht!$D$3,$P$1,C9),Feiertage!$A$11:$B$26,2,0))</f>
      </c>
      <c r="E9" s="52">
        <f ca="1">OFFSET(INDIRECT(RIGHT(CELL("filename",$A$1),3)&amp;"C"),FLOOR((ROW()-ROW($P$3))/6,1),FLOOR((COLUMN()-COLUMN($A$39))/2,1),1,1)</f>
        <v>7</v>
      </c>
      <c r="F9" s="85">
        <f>IF(ISERROR(VLOOKUP(DATE(Übersicht!$D$3,$P$1,E9),Feiertage!$A$11:$B$26,2,0)),"",VLOOKUP(DATE(Übersicht!$D$3,$P$1,E9),Feiertage!$A$11:$B$26,2,0))</f>
      </c>
      <c r="G9" s="52">
        <f ca="1">OFFSET(INDIRECT(RIGHT(CELL("filename",$A$1),3)&amp;"C"),FLOOR((ROW()-ROW($P$3))/6,1),FLOOR((COLUMN()-COLUMN($A$39))/2,1),1,1)</f>
        <v>8</v>
      </c>
      <c r="H9" s="85">
        <f>IF(ISERROR(VLOOKUP(DATE(Übersicht!$D$3,$P$1,G9),Feiertage!$A$11:$B$26,2,0)),"",VLOOKUP(DATE(Übersicht!$D$3,$P$1,G9),Feiertage!$A$11:$B$26,2,0))</f>
      </c>
      <c r="I9" s="52">
        <f ca="1">OFFSET(INDIRECT(RIGHT(CELL("filename",$A$1),3)&amp;"C"),FLOOR((ROW()-ROW($P$3))/6,1),FLOOR((COLUMN()-COLUMN($A$39))/2,1),1,1)</f>
        <v>9</v>
      </c>
      <c r="J9" s="85">
        <f>IF(ISERROR(VLOOKUP(DATE(Übersicht!$D$3,$P$1,I9),Feiertage!$A$11:$B$26,2,0)),"",VLOOKUP(DATE(Übersicht!$D$3,$P$1,I9),Feiertage!$A$11:$B$26,2,0))</f>
      </c>
      <c r="K9" s="52">
        <f ca="1">OFFSET(INDIRECT(RIGHT(CELL("filename",$A$1),3)&amp;"C"),FLOOR((ROW()-ROW($P$3))/6,1),FLOOR((COLUMN()-COLUMN($A$39))/2,1),1,1)</f>
        <v>10</v>
      </c>
      <c r="L9" s="85">
        <f>IF(ISERROR(VLOOKUP(DATE(Übersicht!$D$3,$P$1,K9),Feiertage!$A$11:$B$26,2,0)),"",VLOOKUP(DATE(Übersicht!$D$3,$P$1,K9),Feiertage!$A$11:$B$26,2,0))</f>
      </c>
      <c r="M9" s="37">
        <f ca="1">OFFSET(INDIRECT(RIGHT(CELL("filename",$A$1),3)&amp;"C"),FLOOR((ROW()-ROW($P$3))/6,1),FLOOR((COLUMN()-COLUMN($A$39))/2,1),1,1)</f>
        <v>11</v>
      </c>
      <c r="N9" s="86">
        <f>IF(ISERROR(VLOOKUP(DATE(Übersicht!$D$3,$P$1,M9),Feiertage!$A$11:$B$26,2,0)),"",VLOOKUP(DATE(Übersicht!$D$3,$P$1,M9),Feiertage!$A$11:$B$26,2,0))</f>
      </c>
    </row>
    <row r="10" spans="1:14" ht="12.75" customHeight="1">
      <c r="A10" s="160"/>
      <c r="B10" s="161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146"/>
      <c r="N10" s="147"/>
    </row>
    <row r="11" spans="1:14" ht="12.75" customHeight="1">
      <c r="A11" s="160"/>
      <c r="B11" s="161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6"/>
      <c r="N11" s="147"/>
    </row>
    <row r="12" spans="1:14" ht="12.75" customHeight="1">
      <c r="A12" s="160"/>
      <c r="B12" s="161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146"/>
      <c r="N12" s="147"/>
    </row>
    <row r="13" spans="1:14" ht="12.75" customHeight="1">
      <c r="A13" s="160"/>
      <c r="B13" s="161"/>
      <c r="C13" s="142"/>
      <c r="D13" s="143"/>
      <c r="E13" s="142"/>
      <c r="F13" s="143"/>
      <c r="G13" s="142"/>
      <c r="H13" s="143"/>
      <c r="I13" s="142"/>
      <c r="J13" s="143"/>
      <c r="K13" s="142"/>
      <c r="L13" s="143"/>
      <c r="M13" s="146"/>
      <c r="N13" s="147"/>
    </row>
    <row r="14" spans="1:14" ht="12.75" customHeight="1">
      <c r="A14" s="162"/>
      <c r="B14" s="163"/>
      <c r="C14" s="144"/>
      <c r="D14" s="145"/>
      <c r="E14" s="144"/>
      <c r="F14" s="145"/>
      <c r="G14" s="144"/>
      <c r="H14" s="145"/>
      <c r="I14" s="144"/>
      <c r="J14" s="145"/>
      <c r="K14" s="144"/>
      <c r="L14" s="145"/>
      <c r="M14" s="148"/>
      <c r="N14" s="149"/>
    </row>
    <row r="15" spans="1:14" s="32" customFormat="1" ht="17.25" customHeight="1">
      <c r="A15" s="36">
        <f ca="1">OFFSET(INDIRECT(RIGHT(CELL("filename",$A$1),3)&amp;"C"),FLOOR((ROW()-ROW($P$3))/6,1),FLOOR((COLUMN()-COLUMN($A$39))/2,1),1,1)</f>
        <v>12</v>
      </c>
      <c r="B15" s="84">
        <f>IF(ISERROR(VLOOKUP(DATE(Übersicht!$D$3,$P$1,A15),Feiertage!$A$11:$B$26,2,0)),"",VLOOKUP(DATE(Übersicht!$D$3,$P$1,A15),Feiertage!$A$11:$B$26,2,0))</f>
      </c>
      <c r="C15" s="52">
        <f ca="1">OFFSET(INDIRECT(RIGHT(CELL("filename",$A$1),3)&amp;"C"),FLOOR((ROW()-ROW($P$3))/6,1),FLOOR((COLUMN()-COLUMN($A$39))/2,1),1,1)</f>
        <v>13</v>
      </c>
      <c r="D15" s="85">
        <f>IF(ISERROR(VLOOKUP(DATE(Übersicht!$D$3,$P$1,C15),Feiertage!$A$11:$B$26,2,0)),"",VLOOKUP(DATE(Übersicht!$D$3,$P$1,C15),Feiertage!$A$11:$B$26,2,0))</f>
      </c>
      <c r="E15" s="52">
        <f ca="1">OFFSET(INDIRECT(RIGHT(CELL("filename",$A$1),3)&amp;"C"),FLOOR((ROW()-ROW($P$3))/6,1),FLOOR((COLUMN()-COLUMN($A$39))/2,1),1,1)</f>
        <v>14</v>
      </c>
      <c r="F15" s="85">
        <f>IF(ISERROR(VLOOKUP(DATE(Übersicht!$D$3,$P$1,E15),Feiertage!$A$11:$B$26,2,0)),"",VLOOKUP(DATE(Übersicht!$D$3,$P$1,E15),Feiertage!$A$11:$B$26,2,0))</f>
      </c>
      <c r="G15" s="52">
        <f ca="1">OFFSET(INDIRECT(RIGHT(CELL("filename",$A$1),3)&amp;"C"),FLOOR((ROW()-ROW($P$3))/6,1),FLOOR((COLUMN()-COLUMN($A$39))/2,1),1,1)</f>
        <v>15</v>
      </c>
      <c r="H15" s="85">
        <f>IF(ISERROR(VLOOKUP(DATE(Übersicht!$D$3,$P$1,G15),Feiertage!$A$11:$B$26,2,0)),"",VLOOKUP(DATE(Übersicht!$D$3,$P$1,G15),Feiertage!$A$11:$B$26,2,0))</f>
      </c>
      <c r="I15" s="52">
        <f ca="1">OFFSET(INDIRECT(RIGHT(CELL("filename",$A$1),3)&amp;"C"),FLOOR((ROW()-ROW($P$3))/6,1),FLOOR((COLUMN()-COLUMN($A$39))/2,1),1,1)</f>
        <v>16</v>
      </c>
      <c r="J15" s="85">
        <f>IF(ISERROR(VLOOKUP(DATE(Übersicht!$D$3,$P$1,I15),Feiertage!$A$11:$B$26,2,0)),"",VLOOKUP(DATE(Übersicht!$D$3,$P$1,I15),Feiertage!$A$11:$B$26,2,0))</f>
      </c>
      <c r="K15" s="52">
        <f ca="1">OFFSET(INDIRECT(RIGHT(CELL("filename",$A$1),3)&amp;"C"),FLOOR((ROW()-ROW($P$3))/6,1),FLOOR((COLUMN()-COLUMN($A$39))/2,1),1,1)</f>
        <v>17</v>
      </c>
      <c r="L15" s="85">
        <f>IF(ISERROR(VLOOKUP(DATE(Übersicht!$D$3,$P$1,K15),Feiertage!$A$11:$B$26,2,0)),"",VLOOKUP(DATE(Übersicht!$D$3,$P$1,K15),Feiertage!$A$11:$B$26,2,0))</f>
      </c>
      <c r="M15" s="37">
        <f ca="1">OFFSET(INDIRECT(RIGHT(CELL("filename",$A$1),3)&amp;"C"),FLOOR((ROW()-ROW($P$3))/6,1),FLOOR((COLUMN()-COLUMN($A$39))/2,1),1,1)</f>
        <v>18</v>
      </c>
      <c r="N15" s="86">
        <f>IF(ISERROR(VLOOKUP(DATE(Übersicht!$D$3,$P$1,M15),Feiertage!$A$11:$B$26,2,0)),"",VLOOKUP(DATE(Übersicht!$D$3,$P$1,M15),Feiertage!$A$11:$B$26,2,0))</f>
      </c>
    </row>
    <row r="16" spans="1:14" ht="12.75" customHeight="1">
      <c r="A16" s="160"/>
      <c r="B16" s="161"/>
      <c r="C16" s="142"/>
      <c r="D16" s="143"/>
      <c r="E16" s="142"/>
      <c r="F16" s="143"/>
      <c r="G16" s="142"/>
      <c r="H16" s="143"/>
      <c r="I16" s="142"/>
      <c r="J16" s="143"/>
      <c r="K16" s="142"/>
      <c r="L16" s="143"/>
      <c r="M16" s="146"/>
      <c r="N16" s="147"/>
    </row>
    <row r="17" spans="1:14" ht="12.75" customHeight="1">
      <c r="A17" s="160"/>
      <c r="B17" s="161"/>
      <c r="C17" s="142"/>
      <c r="D17" s="143"/>
      <c r="E17" s="142"/>
      <c r="F17" s="143"/>
      <c r="G17" s="142"/>
      <c r="H17" s="143"/>
      <c r="I17" s="142"/>
      <c r="J17" s="143"/>
      <c r="K17" s="142"/>
      <c r="L17" s="143"/>
      <c r="M17" s="146"/>
      <c r="N17" s="147"/>
    </row>
    <row r="18" spans="1:14" ht="12.75" customHeight="1">
      <c r="A18" s="160"/>
      <c r="B18" s="161"/>
      <c r="C18" s="142"/>
      <c r="D18" s="143"/>
      <c r="E18" s="142"/>
      <c r="F18" s="143"/>
      <c r="G18" s="142"/>
      <c r="H18" s="143"/>
      <c r="I18" s="142"/>
      <c r="J18" s="143"/>
      <c r="K18" s="142"/>
      <c r="L18" s="143"/>
      <c r="M18" s="146"/>
      <c r="N18" s="147"/>
    </row>
    <row r="19" spans="1:14" ht="12.75" customHeight="1">
      <c r="A19" s="160"/>
      <c r="B19" s="161"/>
      <c r="C19" s="142"/>
      <c r="D19" s="143"/>
      <c r="E19" s="142"/>
      <c r="F19" s="143"/>
      <c r="G19" s="142"/>
      <c r="H19" s="143"/>
      <c r="I19" s="142"/>
      <c r="J19" s="143"/>
      <c r="K19" s="142"/>
      <c r="L19" s="143"/>
      <c r="M19" s="146"/>
      <c r="N19" s="147"/>
    </row>
    <row r="20" spans="1:14" ht="12.75" customHeight="1">
      <c r="A20" s="162"/>
      <c r="B20" s="163"/>
      <c r="C20" s="144"/>
      <c r="D20" s="145"/>
      <c r="E20" s="144"/>
      <c r="F20" s="145"/>
      <c r="G20" s="144"/>
      <c r="H20" s="145"/>
      <c r="I20" s="144"/>
      <c r="J20" s="145"/>
      <c r="K20" s="144"/>
      <c r="L20" s="145"/>
      <c r="M20" s="148"/>
      <c r="N20" s="149"/>
    </row>
    <row r="21" spans="1:14" s="32" customFormat="1" ht="17.25" customHeight="1">
      <c r="A21" s="36">
        <f ca="1">OFFSET(INDIRECT(RIGHT(CELL("filename",$A$1),3)&amp;"C"),FLOOR((ROW()-ROW($P$3))/6,1),FLOOR((COLUMN()-COLUMN($A$39))/2,1),1,1)</f>
        <v>19</v>
      </c>
      <c r="B21" s="84">
        <f>IF(ISERROR(VLOOKUP(DATE(Übersicht!$D$3,$P$1,A21),Feiertage!$A$11:$B$26,2,0)),"",VLOOKUP(DATE(Übersicht!$D$3,$P$1,A21),Feiertage!$A$11:$B$26,2,0))</f>
      </c>
      <c r="C21" s="52">
        <f ca="1">OFFSET(INDIRECT(RIGHT(CELL("filename",$A$1),3)&amp;"C"),FLOOR((ROW()-ROW($P$3))/6,1),FLOOR((COLUMN()-COLUMN($A$39))/2,1),1,1)</f>
        <v>20</v>
      </c>
      <c r="D21" s="85">
        <f>IF(ISERROR(VLOOKUP(DATE(Übersicht!$D$3,$P$1,C21),Feiertage!$A$11:$B$26,2,0)),"",VLOOKUP(DATE(Übersicht!$D$3,$P$1,C21),Feiertage!$A$11:$B$26,2,0))</f>
      </c>
      <c r="E21" s="52">
        <f ca="1">OFFSET(INDIRECT(RIGHT(CELL("filename",$A$1),3)&amp;"C"),FLOOR((ROW()-ROW($P$3))/6,1),FLOOR((COLUMN()-COLUMN($A$39))/2,1),1,1)</f>
        <v>21</v>
      </c>
      <c r="F21" s="85">
        <f>IF(ISERROR(VLOOKUP(DATE(Übersicht!$D$3,$P$1,E21),Feiertage!$A$11:$B$26,2,0)),"",VLOOKUP(DATE(Übersicht!$D$3,$P$1,E21),Feiertage!$A$11:$B$26,2,0))</f>
      </c>
      <c r="G21" s="52">
        <f ca="1">OFFSET(INDIRECT(RIGHT(CELL("filename",$A$1),3)&amp;"C"),FLOOR((ROW()-ROW($P$3))/6,1),FLOOR((COLUMN()-COLUMN($A$39))/2,1),1,1)</f>
        <v>22</v>
      </c>
      <c r="H21" s="85">
        <f>IF(ISERROR(VLOOKUP(DATE(Übersicht!$D$3,$P$1,G21),Feiertage!$A$11:$B$26,2,0)),"",VLOOKUP(DATE(Übersicht!$D$3,$P$1,G21),Feiertage!$A$11:$B$26,2,0))</f>
      </c>
      <c r="I21" s="52">
        <f ca="1">OFFSET(INDIRECT(RIGHT(CELL("filename",$A$1),3)&amp;"C"),FLOOR((ROW()-ROW($P$3))/6,1),FLOOR((COLUMN()-COLUMN($A$39))/2,1),1,1)</f>
        <v>23</v>
      </c>
      <c r="J21" s="85">
        <f>IF(ISERROR(VLOOKUP(DATE(Übersicht!$D$3,$P$1,I21),Feiertage!$A$11:$B$26,2,0)),"",VLOOKUP(DATE(Übersicht!$D$3,$P$1,I21),Feiertage!$A$11:$B$26,2,0))</f>
      </c>
      <c r="K21" s="52">
        <f ca="1">OFFSET(INDIRECT(RIGHT(CELL("filename",$A$1),3)&amp;"C"),FLOOR((ROW()-ROW($P$3))/6,1),FLOOR((COLUMN()-COLUMN($A$39))/2,1),1,1)</f>
        <v>24</v>
      </c>
      <c r="L21" s="85">
        <f>IF(ISERROR(VLOOKUP(DATE(Übersicht!$D$3,$P$1,K21),Feiertage!$A$11:$B$26,2,0)),"",VLOOKUP(DATE(Übersicht!$D$3,$P$1,K21),Feiertage!$A$11:$B$26,2,0))</f>
      </c>
      <c r="M21" s="37">
        <f ca="1">OFFSET(INDIRECT(RIGHT(CELL("filename",$A$1),3)&amp;"C"),FLOOR((ROW()-ROW($P$3))/6,1),FLOOR((COLUMN()-COLUMN($A$39))/2,1),1,1)</f>
        <v>25</v>
      </c>
      <c r="N21" s="86">
        <f>IF(ISERROR(VLOOKUP(DATE(Übersicht!$D$3,$P$1,M21),Feiertage!$A$11:$B$26,2,0)),"",VLOOKUP(DATE(Übersicht!$D$3,$P$1,M21),Feiertage!$A$11:$B$26,2,0))</f>
      </c>
    </row>
    <row r="22" spans="1:14" ht="12.75" customHeight="1">
      <c r="A22" s="160"/>
      <c r="B22" s="161"/>
      <c r="C22" s="142"/>
      <c r="D22" s="143"/>
      <c r="E22" s="142"/>
      <c r="F22" s="143"/>
      <c r="G22" s="142"/>
      <c r="H22" s="143"/>
      <c r="I22" s="142"/>
      <c r="J22" s="143"/>
      <c r="K22" s="142"/>
      <c r="L22" s="143"/>
      <c r="M22" s="146"/>
      <c r="N22" s="147"/>
    </row>
    <row r="23" spans="1:14" ht="12.75" customHeight="1">
      <c r="A23" s="160"/>
      <c r="B23" s="161"/>
      <c r="C23" s="142"/>
      <c r="D23" s="143"/>
      <c r="E23" s="142"/>
      <c r="F23" s="143"/>
      <c r="G23" s="142"/>
      <c r="H23" s="143"/>
      <c r="I23" s="142"/>
      <c r="J23" s="143"/>
      <c r="K23" s="142"/>
      <c r="L23" s="143"/>
      <c r="M23" s="146"/>
      <c r="N23" s="147"/>
    </row>
    <row r="24" spans="1:14" ht="12.75" customHeight="1">
      <c r="A24" s="160"/>
      <c r="B24" s="161"/>
      <c r="C24" s="142"/>
      <c r="D24" s="143"/>
      <c r="E24" s="142"/>
      <c r="F24" s="143"/>
      <c r="G24" s="142"/>
      <c r="H24" s="143"/>
      <c r="I24" s="142"/>
      <c r="J24" s="143"/>
      <c r="K24" s="142"/>
      <c r="L24" s="143"/>
      <c r="M24" s="146"/>
      <c r="N24" s="147"/>
    </row>
    <row r="25" spans="1:14" ht="12.75" customHeight="1">
      <c r="A25" s="160"/>
      <c r="B25" s="161"/>
      <c r="C25" s="142"/>
      <c r="D25" s="143"/>
      <c r="E25" s="142"/>
      <c r="F25" s="143"/>
      <c r="G25" s="142"/>
      <c r="H25" s="143"/>
      <c r="I25" s="142"/>
      <c r="J25" s="143"/>
      <c r="K25" s="142"/>
      <c r="L25" s="143"/>
      <c r="M25" s="146"/>
      <c r="N25" s="147"/>
    </row>
    <row r="26" spans="1:14" ht="12.75" customHeight="1">
      <c r="A26" s="162"/>
      <c r="B26" s="163"/>
      <c r="C26" s="144"/>
      <c r="D26" s="145"/>
      <c r="E26" s="144"/>
      <c r="F26" s="145"/>
      <c r="G26" s="144"/>
      <c r="H26" s="145"/>
      <c r="I26" s="144"/>
      <c r="J26" s="145"/>
      <c r="K26" s="144"/>
      <c r="L26" s="145"/>
      <c r="M26" s="148"/>
      <c r="N26" s="149"/>
    </row>
    <row r="27" spans="1:14" s="32" customFormat="1" ht="17.25" customHeight="1">
      <c r="A27" s="36">
        <f ca="1">OFFSET(INDIRECT(RIGHT(CELL("filename",$A$1),3)&amp;"C"),FLOOR((ROW()-ROW($P$3))/6,1),FLOOR((COLUMN()-COLUMN($A$39))/2,1),1,1)</f>
        <v>26</v>
      </c>
      <c r="B27" s="84">
        <f>IF(ISERROR(VLOOKUP(DATE(Übersicht!$D$3,$P$1,A27),Feiertage!$A$11:$B$26,2,0)),"",VLOOKUP(DATE(Übersicht!$D$3,$P$1,A27),Feiertage!$A$11:$B$26,2,0))</f>
      </c>
      <c r="C27" s="52">
        <f ca="1">OFFSET(INDIRECT(RIGHT(CELL("filename",$A$1),3)&amp;"C"),FLOOR((ROW()-ROW($P$3))/6,1),FLOOR((COLUMN()-COLUMN($A$39))/2,1),1,1)</f>
        <v>27</v>
      </c>
      <c r="D27" s="85">
        <f>IF(ISERROR(VLOOKUP(DATE(Übersicht!$D$3,$P$1,C27),Feiertage!$A$11:$B$26,2,0)),"",VLOOKUP(DATE(Übersicht!$D$3,$P$1,C27),Feiertage!$A$11:$B$26,2,0))</f>
      </c>
      <c r="E27" s="52">
        <f ca="1">OFFSET(INDIRECT(RIGHT(CELL("filename",$A$1),3)&amp;"C"),FLOOR((ROW()-ROW($P$3))/6,1),FLOOR((COLUMN()-COLUMN($A$39))/2,1),1,1)</f>
        <v>28</v>
      </c>
      <c r="F27" s="85">
        <f>IF(ISERROR(VLOOKUP(DATE(Übersicht!$D$3,$P$1,E27),Feiertage!$A$11:$B$26,2,0)),"",VLOOKUP(DATE(Übersicht!$D$3,$P$1,E27),Feiertage!$A$11:$B$26,2,0))</f>
      </c>
      <c r="G27" s="52">
        <f ca="1">OFFSET(INDIRECT(RIGHT(CELL("filename",$A$1),3)&amp;"C"),FLOOR((ROW()-ROW($P$3))/6,1),FLOOR((COLUMN()-COLUMN($A$39))/2,1),1,1)</f>
        <v>29</v>
      </c>
      <c r="H27" s="85">
        <f>IF(ISERROR(VLOOKUP(DATE(Übersicht!$D$3,$P$1,G27),Feiertage!$A$11:$B$26,2,0)),"",VLOOKUP(DATE(Übersicht!$D$3,$P$1,G27),Feiertage!$A$11:$B$26,2,0))</f>
      </c>
      <c r="I27" s="52">
        <f ca="1">OFFSET(INDIRECT(RIGHT(CELL("filename",$A$1),3)&amp;"C"),FLOOR((ROW()-ROW($P$3))/6,1),FLOOR((COLUMN()-COLUMN($A$39))/2,1),1,1)</f>
      </c>
      <c r="J27" s="85">
        <f>IF(ISERROR(VLOOKUP(DATE(Übersicht!$D$3,$P$1,I27),Feiertage!$A$11:$B$26,2,0)),"",VLOOKUP(DATE(Übersicht!$D$3,$P$1,I27),Feiertage!$A$11:$B$26,2,0))</f>
      </c>
      <c r="K27" s="52">
        <f ca="1">OFFSET(INDIRECT(RIGHT(CELL("filename",$A$1),3)&amp;"C"),FLOOR((ROW()-ROW($P$3))/6,1),FLOOR((COLUMN()-COLUMN($A$39))/2,1),1,1)</f>
      </c>
      <c r="L27" s="85">
        <f>IF(ISERROR(VLOOKUP(DATE(Übersicht!$D$3,$P$1,K27),Feiertage!$A$11:$B$26,2,0)),"",VLOOKUP(DATE(Übersicht!$D$3,$P$1,K27),Feiertage!$A$11:$B$26,2,0))</f>
      </c>
      <c r="M27" s="37">
        <f ca="1">OFFSET(INDIRECT(RIGHT(CELL("filename",$A$1),3)&amp;"C"),FLOOR((ROW()-ROW($P$3))/6,1),FLOOR((COLUMN()-COLUMN($A$39))/2,1),1,1)</f>
      </c>
      <c r="N27" s="86">
        <f>IF(ISERROR(VLOOKUP(DATE(Übersicht!$D$3,$P$1,M27),Feiertage!$A$11:$B$26,2,0)),"",VLOOKUP(DATE(Übersicht!$D$3,$P$1,M27),Feiertage!$A$11:$B$26,2,0))</f>
      </c>
    </row>
    <row r="28" spans="1:14" ht="12.75" customHeight="1">
      <c r="A28" s="160"/>
      <c r="B28" s="161"/>
      <c r="C28" s="142"/>
      <c r="D28" s="143"/>
      <c r="E28" s="142"/>
      <c r="F28" s="143"/>
      <c r="G28" s="142"/>
      <c r="H28" s="143"/>
      <c r="I28" s="142"/>
      <c r="J28" s="143"/>
      <c r="K28" s="142"/>
      <c r="L28" s="143"/>
      <c r="M28" s="146"/>
      <c r="N28" s="147"/>
    </row>
    <row r="29" spans="1:14" ht="12.75" customHeight="1">
      <c r="A29" s="160"/>
      <c r="B29" s="161"/>
      <c r="C29" s="142"/>
      <c r="D29" s="143"/>
      <c r="E29" s="142"/>
      <c r="F29" s="143"/>
      <c r="G29" s="142"/>
      <c r="H29" s="143"/>
      <c r="I29" s="142"/>
      <c r="J29" s="143"/>
      <c r="K29" s="142"/>
      <c r="L29" s="143"/>
      <c r="M29" s="146"/>
      <c r="N29" s="147"/>
    </row>
    <row r="30" spans="1:14" ht="12.75" customHeight="1">
      <c r="A30" s="160"/>
      <c r="B30" s="161"/>
      <c r="C30" s="142"/>
      <c r="D30" s="143"/>
      <c r="E30" s="142"/>
      <c r="F30" s="143"/>
      <c r="G30" s="142"/>
      <c r="H30" s="143"/>
      <c r="I30" s="142"/>
      <c r="J30" s="143"/>
      <c r="K30" s="142"/>
      <c r="L30" s="143"/>
      <c r="M30" s="146"/>
      <c r="N30" s="147"/>
    </row>
    <row r="31" spans="1:14" ht="12.75" customHeight="1">
      <c r="A31" s="160"/>
      <c r="B31" s="161"/>
      <c r="C31" s="142"/>
      <c r="D31" s="143"/>
      <c r="E31" s="142"/>
      <c r="F31" s="143"/>
      <c r="G31" s="142"/>
      <c r="H31" s="143"/>
      <c r="I31" s="142"/>
      <c r="J31" s="143"/>
      <c r="K31" s="142"/>
      <c r="L31" s="143"/>
      <c r="M31" s="146"/>
      <c r="N31" s="147"/>
    </row>
    <row r="32" spans="1:14" ht="12.75" customHeight="1">
      <c r="A32" s="162"/>
      <c r="B32" s="163"/>
      <c r="C32" s="144"/>
      <c r="D32" s="145"/>
      <c r="E32" s="144"/>
      <c r="F32" s="145"/>
      <c r="G32" s="144"/>
      <c r="H32" s="145"/>
      <c r="I32" s="144"/>
      <c r="J32" s="145"/>
      <c r="K32" s="144"/>
      <c r="L32" s="145"/>
      <c r="M32" s="148"/>
      <c r="N32" s="149"/>
    </row>
    <row r="33" spans="1:14" s="32" customFormat="1" ht="17.25" customHeight="1">
      <c r="A33" s="29">
        <f ca="1">OFFSET(INDIRECT(RIGHT(CELL("filename",$A$1),3)&amp;"C"),FLOOR((ROW()-ROW($P$3))/6,1),FLOOR((COLUMN()-COLUMN($A$39))/2,1),1,1)</f>
      </c>
      <c r="B33" s="87">
        <f>IF(ISERROR(VLOOKUP(DATE(Übersicht!$D$3,$P$1,A33),Feiertage!$A$11:$B$26,2,0)),"",VLOOKUP(DATE(Übersicht!$D$3,$P$1,A33),Feiertage!$A$11:$B$26,2,0))</f>
      </c>
      <c r="C33" s="52">
        <f ca="1">OFFSET(INDIRECT(RIGHT(CELL("filename",$A$1),3)&amp;"C"),FLOOR((ROW()-ROW($P$3))/6,1),FLOOR((COLUMN()-COLUMN($A$39))/2,1),1,1)</f>
      </c>
      <c r="D33" s="85">
        <f>IF(ISERROR(VLOOKUP(DATE(Übersicht!$D$3,$P$1,C33),Feiertage!$A$11:$B$26,2,0)),"",VLOOKUP(DATE(Übersicht!$D$3,$P$1,C33),Feiertage!$A$11:$B$26,2,0))</f>
      </c>
      <c r="E33" s="52">
        <f ca="1">OFFSET(INDIRECT(RIGHT(CELL("filename",$A$1),3)&amp;"C"),FLOOR((ROW()-ROW($P$3))/6,1),FLOOR((COLUMN()-COLUMN($A$39))/2,1),1,1)</f>
      </c>
      <c r="F33" s="85">
        <f>IF(ISERROR(VLOOKUP(DATE(Übersicht!$D$3,$P$1,E33),Feiertage!$A$11:$B$26,2,0)),"",VLOOKUP(DATE(Übersicht!$D$3,$P$1,E33),Feiertage!$A$11:$B$26,2,0))</f>
      </c>
      <c r="G33" s="30">
        <f>Übersicht!E12</f>
      </c>
      <c r="H33" s="31"/>
      <c r="I33" s="30">
        <f>Übersicht!F12</f>
      </c>
      <c r="J33" s="31"/>
      <c r="K33" s="133" t="s">
        <v>28</v>
      </c>
      <c r="L33" s="134"/>
      <c r="M33" s="134"/>
      <c r="N33" s="135"/>
    </row>
    <row r="34" spans="1:14" ht="12.75" customHeight="1">
      <c r="A34" s="160"/>
      <c r="B34" s="161"/>
      <c r="C34" s="142"/>
      <c r="D34" s="143"/>
      <c r="E34" s="142"/>
      <c r="F34" s="143"/>
      <c r="G34" s="110"/>
      <c r="H34" s="34"/>
      <c r="I34" s="33"/>
      <c r="J34" s="34"/>
      <c r="K34" s="129"/>
      <c r="L34" s="130"/>
      <c r="M34" s="130"/>
      <c r="N34" s="131"/>
    </row>
    <row r="35" spans="1:14" ht="12.75" customHeight="1">
      <c r="A35" s="160"/>
      <c r="B35" s="161"/>
      <c r="C35" s="142"/>
      <c r="D35" s="143"/>
      <c r="E35" s="142"/>
      <c r="F35" s="143"/>
      <c r="G35" s="110"/>
      <c r="H35" s="34"/>
      <c r="I35" s="33"/>
      <c r="J35" s="34"/>
      <c r="K35" s="129"/>
      <c r="L35" s="130"/>
      <c r="M35" s="130"/>
      <c r="N35" s="131"/>
    </row>
    <row r="36" spans="1:14" ht="12.75" customHeight="1">
      <c r="A36" s="160"/>
      <c r="B36" s="161"/>
      <c r="C36" s="142"/>
      <c r="D36" s="143"/>
      <c r="E36" s="142"/>
      <c r="F36" s="143"/>
      <c r="G36" s="110"/>
      <c r="H36" s="34"/>
      <c r="I36" s="33"/>
      <c r="J36" s="34"/>
      <c r="K36" s="129"/>
      <c r="L36" s="130"/>
      <c r="M36" s="130"/>
      <c r="N36" s="131"/>
    </row>
    <row r="37" spans="1:14" ht="12.75" customHeight="1">
      <c r="A37" s="160"/>
      <c r="B37" s="161"/>
      <c r="C37" s="142"/>
      <c r="D37" s="143"/>
      <c r="E37" s="142"/>
      <c r="F37" s="143"/>
      <c r="G37" s="110"/>
      <c r="H37" s="34"/>
      <c r="I37" s="33"/>
      <c r="J37" s="34"/>
      <c r="K37" s="129"/>
      <c r="L37" s="130"/>
      <c r="M37" s="130"/>
      <c r="N37" s="131"/>
    </row>
    <row r="38" spans="1:14" ht="12.75" customHeight="1">
      <c r="A38" s="164"/>
      <c r="B38" s="165"/>
      <c r="C38" s="154"/>
      <c r="D38" s="155"/>
      <c r="E38" s="154"/>
      <c r="F38" s="155"/>
      <c r="G38" s="111"/>
      <c r="H38" s="39"/>
      <c r="I38" s="38"/>
      <c r="J38" s="39"/>
      <c r="K38" s="136"/>
      <c r="L38" s="137"/>
      <c r="M38" s="137"/>
      <c r="N38" s="138"/>
    </row>
  </sheetData>
  <sheetProtection sheet="1" objects="1" scenarios="1" selectLockedCells="1"/>
  <mergeCells count="52">
    <mergeCell ref="A28:B32"/>
    <mergeCell ref="A34:B38"/>
    <mergeCell ref="A4:B8"/>
    <mergeCell ref="A10:B14"/>
    <mergeCell ref="A16:B20"/>
    <mergeCell ref="A22:B26"/>
    <mergeCell ref="C34:D38"/>
    <mergeCell ref="E34:F38"/>
    <mergeCell ref="K37:N37"/>
    <mergeCell ref="C28:D32"/>
    <mergeCell ref="E28:F32"/>
    <mergeCell ref="G28:H32"/>
    <mergeCell ref="I28:J32"/>
    <mergeCell ref="K34:N34"/>
    <mergeCell ref="K38:N38"/>
    <mergeCell ref="K28:L32"/>
    <mergeCell ref="G22:H26"/>
    <mergeCell ref="I22:J26"/>
    <mergeCell ref="G16:H20"/>
    <mergeCell ref="I16:J20"/>
    <mergeCell ref="C16:D20"/>
    <mergeCell ref="E16:F20"/>
    <mergeCell ref="C22:D26"/>
    <mergeCell ref="E22:F26"/>
    <mergeCell ref="C10:D14"/>
    <mergeCell ref="E10:F14"/>
    <mergeCell ref="G10:H14"/>
    <mergeCell ref="I10:J14"/>
    <mergeCell ref="K4:L8"/>
    <mergeCell ref="M4:N8"/>
    <mergeCell ref="K10:L14"/>
    <mergeCell ref="M10:N14"/>
    <mergeCell ref="A1:N1"/>
    <mergeCell ref="K33:N33"/>
    <mergeCell ref="A2:B2"/>
    <mergeCell ref="C2:D2"/>
    <mergeCell ref="E2:F2"/>
    <mergeCell ref="G2:H2"/>
    <mergeCell ref="C4:D8"/>
    <mergeCell ref="I2:J2"/>
    <mergeCell ref="K2:L2"/>
    <mergeCell ref="M2:N2"/>
    <mergeCell ref="E4:F8"/>
    <mergeCell ref="M28:N32"/>
    <mergeCell ref="K35:N35"/>
    <mergeCell ref="K36:N36"/>
    <mergeCell ref="K22:L26"/>
    <mergeCell ref="M22:N26"/>
    <mergeCell ref="G4:H8"/>
    <mergeCell ref="I4:J8"/>
    <mergeCell ref="K16:L20"/>
    <mergeCell ref="M16:N20"/>
  </mergeCells>
  <conditionalFormatting sqref="N3 M3:M4 M9:N9 M10 M15:N15 M16 M21:N21 M22 M27:N27 M28 B3 A3:A4 A9:B9 A10 A15:B15 A16 A21:B21 A22 A27:B27 A28 A33:B33 A34">
    <cfRule type="expression" priority="1" dxfId="9" stopIfTrue="1">
      <formula>color="Orange"</formula>
    </cfRule>
    <cfRule type="expression" priority="2" dxfId="7" stopIfTrue="1">
      <formula>color="Blau"</formula>
    </cfRule>
    <cfRule type="expression" priority="3" dxfId="10" stopIfTrue="1">
      <formula>color="Grau"</formula>
    </cfRule>
  </conditionalFormatting>
  <conditionalFormatting sqref="G3 I3 E3 C3 K3 C9 E9 G9 I9 K9 C15 E15 G15 I15 K15 C21 E21 G21 I21 K21 C27 E27 G27 I27 K27 C33 E33">
    <cfRule type="expression" priority="4" dxfId="9" stopIfTrue="1">
      <formula>AND(C3="",color="Orange")</formula>
    </cfRule>
    <cfRule type="expression" priority="5" dxfId="7" stopIfTrue="1">
      <formula>AND(C3="",color="Blau")</formula>
    </cfRule>
    <cfRule type="expression" priority="6" dxfId="8" stopIfTrue="1">
      <formula>AND(C3="",color="Grau")</formula>
    </cfRule>
  </conditionalFormatting>
  <conditionalFormatting sqref="D3 F3 H3 J3 L3 D9 F9 H9 J9 L9 D15 F15 H15 J15 L15 D21 F21 H21 J21 L21 D27 F27 H27 J27 L27 D33 F33">
    <cfRule type="expression" priority="7" dxfId="9" stopIfTrue="1">
      <formula>AND(C3="",color="Orange")</formula>
    </cfRule>
    <cfRule type="expression" priority="8" dxfId="7" stopIfTrue="1">
      <formula>AND(C3="",color="Blau")</formula>
    </cfRule>
    <cfRule type="expression" priority="9" dxfId="8" stopIfTrue="1">
      <formula>AND(C3="",color="Grau")</formula>
    </cfRule>
  </conditionalFormatting>
  <conditionalFormatting sqref="C4:L8 C10:L14 C16:L20 C22:L26 C28:L32 C34:F38">
    <cfRule type="expression" priority="10" dxfId="9" stopIfTrue="1">
      <formula>AND(C3="",color="Orange")</formula>
    </cfRule>
    <cfRule type="expression" priority="11" dxfId="7" stopIfTrue="1">
      <formula>AND(C3="",color="Blau")</formula>
    </cfRule>
    <cfRule type="expression" priority="12" dxfId="8" stopIfTrue="1">
      <formula>AND(C3="",color="Grau")</formula>
    </cfRule>
  </conditionalFormatting>
  <conditionalFormatting sqref="A2:N2">
    <cfRule type="expression" priority="13" dxfId="3" stopIfTrue="1">
      <formula>color="Orange"</formula>
    </cfRule>
    <cfRule type="expression" priority="14" dxfId="4" stopIfTrue="1">
      <formula>color="Blau"</formula>
    </cfRule>
    <cfRule type="expression" priority="15" dxfId="5" stopIfTrue="1">
      <formula>color="Grau"</formula>
    </cfRule>
  </conditionalFormatting>
  <printOptions horizontalCentered="1" vertic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r:id="rId2"/>
  <ignoredErrors>
    <ignoredError sqref="B9:B38 B3 L35:N38 L3:N33 C15:C38 C3:C9 D15:D38 D3:D9 E3:J38 K3:K33 K35:K38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38"/>
  <sheetViews>
    <sheetView showGridLines="0" showZeros="0" workbookViewId="0" topLeftCell="A1">
      <selection activeCell="G22" sqref="G22:H26"/>
    </sheetView>
  </sheetViews>
  <sheetFormatPr defaultColWidth="11.00390625" defaultRowHeight="12.75"/>
  <cols>
    <col min="1" max="1" width="3.625" style="40" customWidth="1"/>
    <col min="2" max="2" width="12.00390625" style="27" customWidth="1"/>
    <col min="3" max="3" width="3.625" style="40" customWidth="1"/>
    <col min="4" max="4" width="12.00390625" style="27" customWidth="1"/>
    <col min="5" max="5" width="3.625" style="40" customWidth="1"/>
    <col min="6" max="6" width="12.00390625" style="27" customWidth="1"/>
    <col min="7" max="7" width="3.625" style="40" customWidth="1"/>
    <col min="8" max="8" width="12.00390625" style="27" customWidth="1"/>
    <col min="9" max="9" width="3.625" style="40" customWidth="1"/>
    <col min="10" max="10" width="12.00390625" style="27" customWidth="1"/>
    <col min="11" max="11" width="3.625" style="40" customWidth="1"/>
    <col min="12" max="12" width="12.00390625" style="27" customWidth="1"/>
    <col min="13" max="13" width="3.625" style="40" customWidth="1"/>
    <col min="14" max="14" width="12.00390625" style="27" customWidth="1"/>
    <col min="15" max="16384" width="9.00390625" style="35" customWidth="1"/>
  </cols>
  <sheetData>
    <row r="1" spans="1:16" s="27" customFormat="1" ht="45.75" customHeight="1">
      <c r="A1" s="132" t="str">
        <f>"März "&amp;Übersicht!$D$3</f>
        <v>März 2012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93">
        <v>3</v>
      </c>
    </row>
    <row r="2" spans="1:14" s="28" customFormat="1" ht="19.5" customHeight="1">
      <c r="A2" s="139" t="s">
        <v>21</v>
      </c>
      <c r="B2" s="139"/>
      <c r="C2" s="139" t="s">
        <v>22</v>
      </c>
      <c r="D2" s="139"/>
      <c r="E2" s="139" t="s">
        <v>23</v>
      </c>
      <c r="F2" s="139"/>
      <c r="G2" s="139" t="s">
        <v>24</v>
      </c>
      <c r="H2" s="139"/>
      <c r="I2" s="139" t="s">
        <v>25</v>
      </c>
      <c r="J2" s="139"/>
      <c r="K2" s="139" t="s">
        <v>26</v>
      </c>
      <c r="L2" s="139"/>
      <c r="M2" s="139" t="s">
        <v>27</v>
      </c>
      <c r="N2" s="140"/>
    </row>
    <row r="3" spans="1:14" s="32" customFormat="1" ht="17.25" customHeight="1">
      <c r="A3" s="36">
        <f ca="1">OFFSET(INDIRECT(RIGHT(CELL("filename",$A$1),3)&amp;"C"),FLOOR((ROW()-ROW($P$3))/6,1),FLOOR((COLUMN()-COLUMN($A$39))/2,1),1,1)</f>
      </c>
      <c r="B3" s="84">
        <f>IF(ISERROR(VLOOKUP(DATE(Übersicht!$D$3,$P$1,A3),Feiertage!$A$11:$B$26,2,0)),"",VLOOKUP(DATE(Übersicht!$D$3,$P$1,A3),Feiertage!$A$11:$B$26,2,0))</f>
      </c>
      <c r="C3" s="52">
        <f ca="1">OFFSET(INDIRECT(RIGHT(CELL("filename",$A$1),3)&amp;"C"),FLOOR((ROW()-ROW($P$3))/6,1),FLOOR((COLUMN()-COLUMN($A$39))/2,1),1,1)</f>
      </c>
      <c r="D3" s="85">
        <f>IF(ISERROR(VLOOKUP(DATE(Übersicht!$D$3,$P$1,C3),Feiertage!$A$11:$B$26,2,0)),"",VLOOKUP(DATE(Übersicht!$D$3,$P$1,C3),Feiertage!$A$11:$B$26,2,0))</f>
      </c>
      <c r="E3" s="52">
        <f ca="1">OFFSET(INDIRECT(RIGHT(CELL("filename",$A$1),3)&amp;"C"),FLOOR((ROW()-ROW($P$3))/6,1),FLOOR((COLUMN()-COLUMN($A$39))/2,1),1,1)</f>
      </c>
      <c r="F3" s="85">
        <f>IF(ISERROR(VLOOKUP(DATE(Übersicht!$D$3,$P$1,E3),Feiertage!$A$11:$B$26,2,0)),"",VLOOKUP(DATE(Übersicht!$D$3,$P$1,E3),Feiertage!$A$11:$B$26,2,0))</f>
      </c>
      <c r="G3" s="52">
        <f ca="1">OFFSET(INDIRECT(RIGHT(CELL("filename",$A$1),3)&amp;"C"),FLOOR((ROW()-ROW($P$3))/6,1),FLOOR((COLUMN()-COLUMN($A$39))/2,1),1,1)</f>
      </c>
      <c r="H3" s="85">
        <f>IF(ISERROR(VLOOKUP(DATE(Übersicht!$D$3,$P$1,G3),Feiertage!$A$11:$B$26,2,0)),"",VLOOKUP(DATE(Übersicht!$D$3,$P$1,G3),Feiertage!$A$11:$B$26,2,0))</f>
      </c>
      <c r="I3" s="52">
        <f ca="1">OFFSET(INDIRECT(RIGHT(CELL("filename",$A$1),3)&amp;"C"),FLOOR((ROW()-ROW($P$3))/6,1),FLOOR((COLUMN()-COLUMN($A$39))/2,1),1,1)</f>
        <v>1</v>
      </c>
      <c r="J3" s="85">
        <f>IF(ISERROR(VLOOKUP(DATE(Übersicht!$D$3,$P$1,I3),Feiertage!$A$11:$B$26,2,0)),"",VLOOKUP(DATE(Übersicht!$D$3,$P$1,I3),Feiertage!$A$11:$B$26,2,0))</f>
      </c>
      <c r="K3" s="52">
        <f ca="1">OFFSET(INDIRECT(RIGHT(CELL("filename",$A$1),3)&amp;"C"),FLOOR((ROW()-ROW($P$3))/6,1),FLOOR((COLUMN()-COLUMN($A$39))/2,1),1,1)</f>
        <v>2</v>
      </c>
      <c r="L3" s="85">
        <f>IF(ISERROR(VLOOKUP(DATE(Übersicht!$D$3,$P$1,K3),Feiertage!$A$11:$B$26,2,0)),"",VLOOKUP(DATE(Übersicht!$D$3,$P$1,K3),Feiertage!$A$11:$B$26,2,0))</f>
      </c>
      <c r="M3" s="51">
        <f ca="1">OFFSET(INDIRECT(RIGHT(CELL("filename",$A$1),3)&amp;"C"),FLOOR((ROW()-ROW($P$3))/6,1),FLOOR((COLUMN()-COLUMN($A$39))/2,1),1,1)</f>
        <v>3</v>
      </c>
      <c r="N3" s="86">
        <f>IF(ISERROR(VLOOKUP(DATE(Übersicht!$D$3,$P$1,M3),Feiertage!$A$11:$B$26,2,0)),"",VLOOKUP(DATE(Übersicht!$D$3,$P$1,M3),Feiertage!$A$11:$B$26,2,0))</f>
      </c>
    </row>
    <row r="4" spans="1:14" ht="12.75" customHeight="1">
      <c r="A4" s="160"/>
      <c r="B4" s="161"/>
      <c r="C4" s="142"/>
      <c r="D4" s="143"/>
      <c r="E4" s="142"/>
      <c r="F4" s="143"/>
      <c r="G4" s="142"/>
      <c r="H4" s="143"/>
      <c r="I4" s="142"/>
      <c r="J4" s="143"/>
      <c r="K4" s="142"/>
      <c r="L4" s="143"/>
      <c r="M4" s="146"/>
      <c r="N4" s="147"/>
    </row>
    <row r="5" spans="1:14" ht="12.75" customHeight="1">
      <c r="A5" s="160"/>
      <c r="B5" s="161"/>
      <c r="C5" s="142"/>
      <c r="D5" s="143"/>
      <c r="E5" s="142"/>
      <c r="F5" s="143"/>
      <c r="G5" s="142"/>
      <c r="H5" s="143"/>
      <c r="I5" s="142"/>
      <c r="J5" s="143"/>
      <c r="K5" s="142"/>
      <c r="L5" s="143"/>
      <c r="M5" s="146"/>
      <c r="N5" s="147"/>
    </row>
    <row r="6" spans="1:14" ht="12.75" customHeight="1">
      <c r="A6" s="160"/>
      <c r="B6" s="161"/>
      <c r="C6" s="142"/>
      <c r="D6" s="143"/>
      <c r="E6" s="142"/>
      <c r="F6" s="143"/>
      <c r="G6" s="142"/>
      <c r="H6" s="143"/>
      <c r="I6" s="142"/>
      <c r="J6" s="143"/>
      <c r="K6" s="142"/>
      <c r="L6" s="143"/>
      <c r="M6" s="146"/>
      <c r="N6" s="147"/>
    </row>
    <row r="7" spans="1:14" ht="12.75" customHeight="1">
      <c r="A7" s="160"/>
      <c r="B7" s="161"/>
      <c r="C7" s="142"/>
      <c r="D7" s="143"/>
      <c r="E7" s="142"/>
      <c r="F7" s="143"/>
      <c r="G7" s="142"/>
      <c r="H7" s="143"/>
      <c r="I7" s="142"/>
      <c r="J7" s="143"/>
      <c r="K7" s="142"/>
      <c r="L7" s="143"/>
      <c r="M7" s="146"/>
      <c r="N7" s="147"/>
    </row>
    <row r="8" spans="1:14" ht="12.75" customHeight="1">
      <c r="A8" s="162"/>
      <c r="B8" s="163"/>
      <c r="C8" s="144"/>
      <c r="D8" s="145"/>
      <c r="E8" s="144"/>
      <c r="F8" s="145"/>
      <c r="G8" s="144"/>
      <c r="H8" s="145"/>
      <c r="I8" s="144"/>
      <c r="J8" s="145"/>
      <c r="K8" s="144"/>
      <c r="L8" s="145"/>
      <c r="M8" s="148"/>
      <c r="N8" s="149"/>
    </row>
    <row r="9" spans="1:14" s="32" customFormat="1" ht="17.25" customHeight="1">
      <c r="A9" s="36">
        <f ca="1">OFFSET(INDIRECT(RIGHT(CELL("filename",$A$1),3)&amp;"C"),FLOOR((ROW()-ROW($P$3))/6,1),FLOOR((COLUMN()-COLUMN($A$39))/2,1),1,1)</f>
        <v>4</v>
      </c>
      <c r="B9" s="84">
        <f>IF(ISERROR(VLOOKUP(DATE(Übersicht!$D$3,$P$1,A9),Feiertage!$A$11:$B$26,2,0)),"",VLOOKUP(DATE(Übersicht!$D$3,$P$1,A9),Feiertage!$A$11:$B$26,2,0))</f>
      </c>
      <c r="C9" s="52">
        <f ca="1">OFFSET(INDIRECT(RIGHT(CELL("filename",$A$1),3)&amp;"C"),FLOOR((ROW()-ROW($P$3))/6,1),FLOOR((COLUMN()-COLUMN($A$39))/2,1),1,1)</f>
        <v>5</v>
      </c>
      <c r="D9" s="85">
        <f>IF(ISERROR(VLOOKUP(DATE(Übersicht!$D$3,$P$1,C9),Feiertage!$A$11:$B$26,2,0)),"",VLOOKUP(DATE(Übersicht!$D$3,$P$1,C9),Feiertage!$A$11:$B$26,2,0))</f>
      </c>
      <c r="E9" s="52">
        <f ca="1">OFFSET(INDIRECT(RIGHT(CELL("filename",$A$1),3)&amp;"C"),FLOOR((ROW()-ROW($P$3))/6,1),FLOOR((COLUMN()-COLUMN($A$39))/2,1),1,1)</f>
        <v>6</v>
      </c>
      <c r="F9" s="85">
        <f>IF(ISERROR(VLOOKUP(DATE(Übersicht!$D$3,$P$1,E9),Feiertage!$A$11:$B$26,2,0)),"",VLOOKUP(DATE(Übersicht!$D$3,$P$1,E9),Feiertage!$A$11:$B$26,2,0))</f>
      </c>
      <c r="G9" s="52">
        <f ca="1">OFFSET(INDIRECT(RIGHT(CELL("filename",$A$1),3)&amp;"C"),FLOOR((ROW()-ROW($P$3))/6,1),FLOOR((COLUMN()-COLUMN($A$39))/2,1),1,1)</f>
        <v>7</v>
      </c>
      <c r="H9" s="85">
        <f>IF(ISERROR(VLOOKUP(DATE(Übersicht!$D$3,$P$1,G9),Feiertage!$A$11:$B$26,2,0)),"",VLOOKUP(DATE(Übersicht!$D$3,$P$1,G9),Feiertage!$A$11:$B$26,2,0))</f>
      </c>
      <c r="I9" s="52">
        <f ca="1">OFFSET(INDIRECT(RIGHT(CELL("filename",$A$1),3)&amp;"C"),FLOOR((ROW()-ROW($P$3))/6,1),FLOOR((COLUMN()-COLUMN($A$39))/2,1),1,1)</f>
        <v>8</v>
      </c>
      <c r="J9" s="85">
        <f>IF(ISERROR(VLOOKUP(DATE(Übersicht!$D$3,$P$1,I9),Feiertage!$A$11:$B$26,2,0)),"",VLOOKUP(DATE(Übersicht!$D$3,$P$1,I9),Feiertage!$A$11:$B$26,2,0))</f>
      </c>
      <c r="K9" s="52">
        <f ca="1">OFFSET(INDIRECT(RIGHT(CELL("filename",$A$1),3)&amp;"C"),FLOOR((ROW()-ROW($P$3))/6,1),FLOOR((COLUMN()-COLUMN($A$39))/2,1),1,1)</f>
        <v>9</v>
      </c>
      <c r="L9" s="85">
        <f>IF(ISERROR(VLOOKUP(DATE(Übersicht!$D$3,$P$1,K9),Feiertage!$A$11:$B$26,2,0)),"",VLOOKUP(DATE(Übersicht!$D$3,$P$1,K9),Feiertage!$A$11:$B$26,2,0))</f>
      </c>
      <c r="M9" s="37">
        <f ca="1">OFFSET(INDIRECT(RIGHT(CELL("filename",$A$1),3)&amp;"C"),FLOOR((ROW()-ROW($P$3))/6,1),FLOOR((COLUMN()-COLUMN($A$39))/2,1),1,1)</f>
        <v>10</v>
      </c>
      <c r="N9" s="86">
        <f>IF(ISERROR(VLOOKUP(DATE(Übersicht!$D$3,$P$1,M9),Feiertage!$A$11:$B$26,2,0)),"",VLOOKUP(DATE(Übersicht!$D$3,$P$1,M9),Feiertage!$A$11:$B$26,2,0))</f>
      </c>
    </row>
    <row r="10" spans="1:14" ht="12.75" customHeight="1">
      <c r="A10" s="160"/>
      <c r="B10" s="161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146"/>
      <c r="N10" s="147"/>
    </row>
    <row r="11" spans="1:14" ht="12.75" customHeight="1">
      <c r="A11" s="160"/>
      <c r="B11" s="161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6"/>
      <c r="N11" s="147"/>
    </row>
    <row r="12" spans="1:14" ht="12.75" customHeight="1">
      <c r="A12" s="160"/>
      <c r="B12" s="161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146"/>
      <c r="N12" s="147"/>
    </row>
    <row r="13" spans="1:14" ht="12.75" customHeight="1">
      <c r="A13" s="160"/>
      <c r="B13" s="161"/>
      <c r="C13" s="142"/>
      <c r="D13" s="143"/>
      <c r="E13" s="142"/>
      <c r="F13" s="143"/>
      <c r="G13" s="142"/>
      <c r="H13" s="143"/>
      <c r="I13" s="142"/>
      <c r="J13" s="143"/>
      <c r="K13" s="142"/>
      <c r="L13" s="143"/>
      <c r="M13" s="146"/>
      <c r="N13" s="147"/>
    </row>
    <row r="14" spans="1:14" ht="12.75" customHeight="1">
      <c r="A14" s="162"/>
      <c r="B14" s="163"/>
      <c r="C14" s="144"/>
      <c r="D14" s="145"/>
      <c r="E14" s="144"/>
      <c r="F14" s="145"/>
      <c r="G14" s="144"/>
      <c r="H14" s="145"/>
      <c r="I14" s="144"/>
      <c r="J14" s="145"/>
      <c r="K14" s="144"/>
      <c r="L14" s="145"/>
      <c r="M14" s="148"/>
      <c r="N14" s="149"/>
    </row>
    <row r="15" spans="1:14" s="32" customFormat="1" ht="17.25" customHeight="1">
      <c r="A15" s="36">
        <f ca="1">OFFSET(INDIRECT(RIGHT(CELL("filename",$A$1),3)&amp;"C"),FLOOR((ROW()-ROW($P$3))/6,1),FLOOR((COLUMN()-COLUMN($A$39))/2,1),1,1)</f>
        <v>11</v>
      </c>
      <c r="B15" s="84">
        <f>IF(ISERROR(VLOOKUP(DATE(Übersicht!$D$3,$P$1,A15),Feiertage!$A$11:$B$26,2,0)),"",VLOOKUP(DATE(Übersicht!$D$3,$P$1,A15),Feiertage!$A$11:$B$26,2,0))</f>
      </c>
      <c r="C15" s="52">
        <f ca="1">OFFSET(INDIRECT(RIGHT(CELL("filename",$A$1),3)&amp;"C"),FLOOR((ROW()-ROW($P$3))/6,1),FLOOR((COLUMN()-COLUMN($A$39))/2,1),1,1)</f>
        <v>12</v>
      </c>
      <c r="D15" s="85">
        <f>IF(ISERROR(VLOOKUP(DATE(Übersicht!$D$3,$P$1,C15),Feiertage!$A$11:$B$26,2,0)),"",VLOOKUP(DATE(Übersicht!$D$3,$P$1,C15),Feiertage!$A$11:$B$26,2,0))</f>
      </c>
      <c r="E15" s="52">
        <f ca="1">OFFSET(INDIRECT(RIGHT(CELL("filename",$A$1),3)&amp;"C"),FLOOR((ROW()-ROW($P$3))/6,1),FLOOR((COLUMN()-COLUMN($A$39))/2,1),1,1)</f>
        <v>13</v>
      </c>
      <c r="F15" s="85">
        <f>IF(ISERROR(VLOOKUP(DATE(Übersicht!$D$3,$P$1,E15),Feiertage!$A$11:$B$26,2,0)),"",VLOOKUP(DATE(Übersicht!$D$3,$P$1,E15),Feiertage!$A$11:$B$26,2,0))</f>
      </c>
      <c r="G15" s="52">
        <f ca="1">OFFSET(INDIRECT(RIGHT(CELL("filename",$A$1),3)&amp;"C"),FLOOR((ROW()-ROW($P$3))/6,1),FLOOR((COLUMN()-COLUMN($A$39))/2,1),1,1)</f>
        <v>14</v>
      </c>
      <c r="H15" s="85">
        <f>IF(ISERROR(VLOOKUP(DATE(Übersicht!$D$3,$P$1,G15),Feiertage!$A$11:$B$26,2,0)),"",VLOOKUP(DATE(Übersicht!$D$3,$P$1,G15),Feiertage!$A$11:$B$26,2,0))</f>
      </c>
      <c r="I15" s="52">
        <f ca="1">OFFSET(INDIRECT(RIGHT(CELL("filename",$A$1),3)&amp;"C"),FLOOR((ROW()-ROW($P$3))/6,1),FLOOR((COLUMN()-COLUMN($A$39))/2,1),1,1)</f>
        <v>15</v>
      </c>
      <c r="J15" s="85">
        <f>IF(ISERROR(VLOOKUP(DATE(Übersicht!$D$3,$P$1,I15),Feiertage!$A$11:$B$26,2,0)),"",VLOOKUP(DATE(Übersicht!$D$3,$P$1,I15),Feiertage!$A$11:$B$26,2,0))</f>
      </c>
      <c r="K15" s="52">
        <f ca="1">OFFSET(INDIRECT(RIGHT(CELL("filename",$A$1),3)&amp;"C"),FLOOR((ROW()-ROW($P$3))/6,1),FLOOR((COLUMN()-COLUMN($A$39))/2,1),1,1)</f>
        <v>16</v>
      </c>
      <c r="L15" s="85">
        <f>IF(ISERROR(VLOOKUP(DATE(Übersicht!$D$3,$P$1,K15),Feiertage!$A$11:$B$26,2,0)),"",VLOOKUP(DATE(Übersicht!$D$3,$P$1,K15),Feiertage!$A$11:$B$26,2,0))</f>
      </c>
      <c r="M15" s="37">
        <f ca="1">OFFSET(INDIRECT(RIGHT(CELL("filename",$A$1),3)&amp;"C"),FLOOR((ROW()-ROW($P$3))/6,1),FLOOR((COLUMN()-COLUMN($A$39))/2,1),1,1)</f>
        <v>17</v>
      </c>
      <c r="N15" s="86">
        <f>IF(ISERROR(VLOOKUP(DATE(Übersicht!$D$3,$P$1,M15),Feiertage!$A$11:$B$26,2,0)),"",VLOOKUP(DATE(Übersicht!$D$3,$P$1,M15),Feiertage!$A$11:$B$26,2,0))</f>
      </c>
    </row>
    <row r="16" spans="1:14" ht="12.75" customHeight="1">
      <c r="A16" s="160"/>
      <c r="B16" s="161"/>
      <c r="C16" s="142"/>
      <c r="D16" s="143"/>
      <c r="E16" s="142"/>
      <c r="F16" s="143"/>
      <c r="G16" s="142"/>
      <c r="H16" s="143"/>
      <c r="I16" s="142"/>
      <c r="J16" s="143"/>
      <c r="K16" s="142"/>
      <c r="L16" s="143"/>
      <c r="M16" s="146"/>
      <c r="N16" s="147"/>
    </row>
    <row r="17" spans="1:14" ht="12.75" customHeight="1">
      <c r="A17" s="160"/>
      <c r="B17" s="161"/>
      <c r="C17" s="142"/>
      <c r="D17" s="143"/>
      <c r="E17" s="142"/>
      <c r="F17" s="143"/>
      <c r="G17" s="142"/>
      <c r="H17" s="143"/>
      <c r="I17" s="142"/>
      <c r="J17" s="143"/>
      <c r="K17" s="142"/>
      <c r="L17" s="143"/>
      <c r="M17" s="146"/>
      <c r="N17" s="147"/>
    </row>
    <row r="18" spans="1:14" ht="12.75" customHeight="1">
      <c r="A18" s="160"/>
      <c r="B18" s="161"/>
      <c r="C18" s="142"/>
      <c r="D18" s="143"/>
      <c r="E18" s="142"/>
      <c r="F18" s="143"/>
      <c r="G18" s="142"/>
      <c r="H18" s="143"/>
      <c r="I18" s="142"/>
      <c r="J18" s="143"/>
      <c r="K18" s="142"/>
      <c r="L18" s="143"/>
      <c r="M18" s="146"/>
      <c r="N18" s="147"/>
    </row>
    <row r="19" spans="1:14" ht="12.75" customHeight="1">
      <c r="A19" s="160"/>
      <c r="B19" s="161"/>
      <c r="C19" s="142"/>
      <c r="D19" s="143"/>
      <c r="E19" s="142"/>
      <c r="F19" s="143"/>
      <c r="G19" s="142"/>
      <c r="H19" s="143"/>
      <c r="I19" s="142"/>
      <c r="J19" s="143"/>
      <c r="K19" s="142"/>
      <c r="L19" s="143"/>
      <c r="M19" s="146"/>
      <c r="N19" s="147"/>
    </row>
    <row r="20" spans="1:14" ht="12.75" customHeight="1">
      <c r="A20" s="162"/>
      <c r="B20" s="163"/>
      <c r="C20" s="144"/>
      <c r="D20" s="145"/>
      <c r="E20" s="144"/>
      <c r="F20" s="145"/>
      <c r="G20" s="144"/>
      <c r="H20" s="145"/>
      <c r="I20" s="144"/>
      <c r="J20" s="145"/>
      <c r="K20" s="144"/>
      <c r="L20" s="145"/>
      <c r="M20" s="148"/>
      <c r="N20" s="149"/>
    </row>
    <row r="21" spans="1:14" s="32" customFormat="1" ht="17.25" customHeight="1">
      <c r="A21" s="36">
        <f ca="1">OFFSET(INDIRECT(RIGHT(CELL("filename",$A$1),3)&amp;"C"),FLOOR((ROW()-ROW($P$3))/6,1),FLOOR((COLUMN()-COLUMN($A$39))/2,1),1,1)</f>
        <v>18</v>
      </c>
      <c r="B21" s="84">
        <f>IF(ISERROR(VLOOKUP(DATE(Übersicht!$D$3,$P$1,A21),Feiertage!$A$11:$B$26,2,0)),"",VLOOKUP(DATE(Übersicht!$D$3,$P$1,A21),Feiertage!$A$11:$B$26,2,0))</f>
      </c>
      <c r="C21" s="52">
        <f ca="1">OFFSET(INDIRECT(RIGHT(CELL("filename",$A$1),3)&amp;"C"),FLOOR((ROW()-ROW($P$3))/6,1),FLOOR((COLUMN()-COLUMN($A$39))/2,1),1,1)</f>
        <v>19</v>
      </c>
      <c r="D21" s="85">
        <f>IF(ISERROR(VLOOKUP(DATE(Übersicht!$D$3,$P$1,C21),Feiertage!$A$11:$B$26,2,0)),"",VLOOKUP(DATE(Übersicht!$D$3,$P$1,C21),Feiertage!$A$11:$B$26,2,0))</f>
      </c>
      <c r="E21" s="52">
        <f ca="1">OFFSET(INDIRECT(RIGHT(CELL("filename",$A$1),3)&amp;"C"),FLOOR((ROW()-ROW($P$3))/6,1),FLOOR((COLUMN()-COLUMN($A$39))/2,1),1,1)</f>
        <v>20</v>
      </c>
      <c r="F21" s="85">
        <f>IF(ISERROR(VLOOKUP(DATE(Übersicht!$D$3,$P$1,E21),Feiertage!$A$11:$B$26,2,0)),"",VLOOKUP(DATE(Übersicht!$D$3,$P$1,E21),Feiertage!$A$11:$B$26,2,0))</f>
      </c>
      <c r="G21" s="52">
        <f ca="1">OFFSET(INDIRECT(RIGHT(CELL("filename",$A$1),3)&amp;"C"),FLOOR((ROW()-ROW($P$3))/6,1),FLOOR((COLUMN()-COLUMN($A$39))/2,1),1,1)</f>
        <v>21</v>
      </c>
      <c r="H21" s="85">
        <f>IF(ISERROR(VLOOKUP(DATE(Übersicht!$D$3,$P$1,G21),Feiertage!$A$11:$B$26,2,0)),"",VLOOKUP(DATE(Übersicht!$D$3,$P$1,G21),Feiertage!$A$11:$B$26,2,0))</f>
      </c>
      <c r="I21" s="52">
        <f ca="1">OFFSET(INDIRECT(RIGHT(CELL("filename",$A$1),3)&amp;"C"),FLOOR((ROW()-ROW($P$3))/6,1),FLOOR((COLUMN()-COLUMN($A$39))/2,1),1,1)</f>
        <v>22</v>
      </c>
      <c r="J21" s="85">
        <f>IF(ISERROR(VLOOKUP(DATE(Übersicht!$D$3,$P$1,I21),Feiertage!$A$11:$B$26,2,0)),"",VLOOKUP(DATE(Übersicht!$D$3,$P$1,I21),Feiertage!$A$11:$B$26,2,0))</f>
      </c>
      <c r="K21" s="52">
        <f ca="1">OFFSET(INDIRECT(RIGHT(CELL("filename",$A$1),3)&amp;"C"),FLOOR((ROW()-ROW($P$3))/6,1),FLOOR((COLUMN()-COLUMN($A$39))/2,1),1,1)</f>
        <v>23</v>
      </c>
      <c r="L21" s="85">
        <f>IF(ISERROR(VLOOKUP(DATE(Übersicht!$D$3,$P$1,K21),Feiertage!$A$11:$B$26,2,0)),"",VLOOKUP(DATE(Übersicht!$D$3,$P$1,K21),Feiertage!$A$11:$B$26,2,0))</f>
      </c>
      <c r="M21" s="37">
        <f ca="1">OFFSET(INDIRECT(RIGHT(CELL("filename",$A$1),3)&amp;"C"),FLOOR((ROW()-ROW($P$3))/6,1),FLOOR((COLUMN()-COLUMN($A$39))/2,1),1,1)</f>
        <v>24</v>
      </c>
      <c r="N21" s="86">
        <f>IF(ISERROR(VLOOKUP(DATE(Übersicht!$D$3,$P$1,M21),Feiertage!$A$11:$B$26,2,0)),"",VLOOKUP(DATE(Übersicht!$D$3,$P$1,M21),Feiertage!$A$11:$B$26,2,0))</f>
      </c>
    </row>
    <row r="22" spans="1:14" ht="12.75" customHeight="1">
      <c r="A22" s="160"/>
      <c r="B22" s="161"/>
      <c r="C22" s="142"/>
      <c r="D22" s="143"/>
      <c r="E22" s="142"/>
      <c r="F22" s="143"/>
      <c r="G22" s="142"/>
      <c r="H22" s="143"/>
      <c r="I22" s="142"/>
      <c r="J22" s="143"/>
      <c r="K22" s="142"/>
      <c r="L22" s="143"/>
      <c r="M22" s="146"/>
      <c r="N22" s="147"/>
    </row>
    <row r="23" spans="1:14" ht="12.75" customHeight="1">
      <c r="A23" s="160"/>
      <c r="B23" s="161"/>
      <c r="C23" s="142"/>
      <c r="D23" s="143"/>
      <c r="E23" s="142"/>
      <c r="F23" s="143"/>
      <c r="G23" s="142"/>
      <c r="H23" s="143"/>
      <c r="I23" s="142"/>
      <c r="J23" s="143"/>
      <c r="K23" s="142"/>
      <c r="L23" s="143"/>
      <c r="M23" s="146"/>
      <c r="N23" s="147"/>
    </row>
    <row r="24" spans="1:14" ht="12.75" customHeight="1">
      <c r="A24" s="160"/>
      <c r="B24" s="161"/>
      <c r="C24" s="142"/>
      <c r="D24" s="143"/>
      <c r="E24" s="142"/>
      <c r="F24" s="143"/>
      <c r="G24" s="142"/>
      <c r="H24" s="143"/>
      <c r="I24" s="142"/>
      <c r="J24" s="143"/>
      <c r="K24" s="142"/>
      <c r="L24" s="143"/>
      <c r="M24" s="146"/>
      <c r="N24" s="147"/>
    </row>
    <row r="25" spans="1:14" ht="12.75" customHeight="1">
      <c r="A25" s="160"/>
      <c r="B25" s="161"/>
      <c r="C25" s="142"/>
      <c r="D25" s="143"/>
      <c r="E25" s="142"/>
      <c r="F25" s="143"/>
      <c r="G25" s="142"/>
      <c r="H25" s="143"/>
      <c r="I25" s="142"/>
      <c r="J25" s="143"/>
      <c r="K25" s="142"/>
      <c r="L25" s="143"/>
      <c r="M25" s="146"/>
      <c r="N25" s="147"/>
    </row>
    <row r="26" spans="1:14" ht="12.75" customHeight="1">
      <c r="A26" s="162"/>
      <c r="B26" s="163"/>
      <c r="C26" s="144"/>
      <c r="D26" s="145"/>
      <c r="E26" s="144"/>
      <c r="F26" s="145"/>
      <c r="G26" s="144"/>
      <c r="H26" s="145"/>
      <c r="I26" s="144"/>
      <c r="J26" s="145"/>
      <c r="K26" s="144"/>
      <c r="L26" s="145"/>
      <c r="M26" s="148"/>
      <c r="N26" s="149"/>
    </row>
    <row r="27" spans="1:14" s="32" customFormat="1" ht="17.25" customHeight="1">
      <c r="A27" s="36">
        <f ca="1">OFFSET(INDIRECT(RIGHT(CELL("filename",$A$1),3)&amp;"C"),FLOOR((ROW()-ROW($P$3))/6,1),FLOOR((COLUMN()-COLUMN($A$39))/2,1),1,1)</f>
        <v>25</v>
      </c>
      <c r="B27" s="84">
        <f>IF(ISERROR(VLOOKUP(DATE(Übersicht!$D$3,$P$1,A27),Feiertage!$A$11:$B$26,2,0)),"",VLOOKUP(DATE(Übersicht!$D$3,$P$1,A27),Feiertage!$A$11:$B$26,2,0))</f>
      </c>
      <c r="C27" s="52">
        <f ca="1">OFFSET(INDIRECT(RIGHT(CELL("filename",$A$1),3)&amp;"C"),FLOOR((ROW()-ROW($P$3))/6,1),FLOOR((COLUMN()-COLUMN($A$39))/2,1),1,1)</f>
        <v>26</v>
      </c>
      <c r="D27" s="85">
        <f>IF(ISERROR(VLOOKUP(DATE(Übersicht!$D$3,$P$1,C27),Feiertage!$A$11:$B$26,2,0)),"",VLOOKUP(DATE(Übersicht!$D$3,$P$1,C27),Feiertage!$A$11:$B$26,2,0))</f>
      </c>
      <c r="E27" s="52">
        <f ca="1">OFFSET(INDIRECT(RIGHT(CELL("filename",$A$1),3)&amp;"C"),FLOOR((ROW()-ROW($P$3))/6,1),FLOOR((COLUMN()-COLUMN($A$39))/2,1),1,1)</f>
        <v>27</v>
      </c>
      <c r="F27" s="85">
        <f>IF(ISERROR(VLOOKUP(DATE(Übersicht!$D$3,$P$1,E27),Feiertage!$A$11:$B$26,2,0)),"",VLOOKUP(DATE(Übersicht!$D$3,$P$1,E27),Feiertage!$A$11:$B$26,2,0))</f>
      </c>
      <c r="G27" s="52">
        <f ca="1">OFFSET(INDIRECT(RIGHT(CELL("filename",$A$1),3)&amp;"C"),FLOOR((ROW()-ROW($P$3))/6,1),FLOOR((COLUMN()-COLUMN($A$39))/2,1),1,1)</f>
        <v>28</v>
      </c>
      <c r="H27" s="85">
        <f>IF(ISERROR(VLOOKUP(DATE(Übersicht!$D$3,$P$1,G27),Feiertage!$A$11:$B$26,2,0)),"",VLOOKUP(DATE(Übersicht!$D$3,$P$1,G27),Feiertage!$A$11:$B$26,2,0))</f>
      </c>
      <c r="I27" s="52">
        <f ca="1">OFFSET(INDIRECT(RIGHT(CELL("filename",$A$1),3)&amp;"C"),FLOOR((ROW()-ROW($P$3))/6,1),FLOOR((COLUMN()-COLUMN($A$39))/2,1),1,1)</f>
        <v>29</v>
      </c>
      <c r="J27" s="85">
        <f>IF(ISERROR(VLOOKUP(DATE(Übersicht!$D$3,$P$1,I27),Feiertage!$A$11:$B$26,2,0)),"",VLOOKUP(DATE(Übersicht!$D$3,$P$1,I27),Feiertage!$A$11:$B$26,2,0))</f>
      </c>
      <c r="K27" s="52">
        <f ca="1">OFFSET(INDIRECT(RIGHT(CELL("filename",$A$1),3)&amp;"C"),FLOOR((ROW()-ROW($P$3))/6,1),FLOOR((COLUMN()-COLUMN($A$39))/2,1),1,1)</f>
        <v>30</v>
      </c>
      <c r="L27" s="85">
        <f>IF(ISERROR(VLOOKUP(DATE(Übersicht!$D$3,$P$1,K27),Feiertage!$A$11:$B$26,2,0)),"",VLOOKUP(DATE(Übersicht!$D$3,$P$1,K27),Feiertage!$A$11:$B$26,2,0))</f>
      </c>
      <c r="M27" s="37">
        <f ca="1">OFFSET(INDIRECT(RIGHT(CELL("filename",$A$1),3)&amp;"C"),FLOOR((ROW()-ROW($P$3))/6,1),FLOOR((COLUMN()-COLUMN($A$39))/2,1),1,1)</f>
        <v>31</v>
      </c>
      <c r="N27" s="86">
        <f>IF(ISERROR(VLOOKUP(DATE(Übersicht!$D$3,$P$1,M27),Feiertage!$A$11:$B$26,2,0)),"",VLOOKUP(DATE(Übersicht!$D$3,$P$1,M27),Feiertage!$A$11:$B$26,2,0))</f>
      </c>
    </row>
    <row r="28" spans="1:14" ht="12.75" customHeight="1">
      <c r="A28" s="160"/>
      <c r="B28" s="161"/>
      <c r="C28" s="142"/>
      <c r="D28" s="143"/>
      <c r="E28" s="142"/>
      <c r="F28" s="143"/>
      <c r="G28" s="142"/>
      <c r="H28" s="143"/>
      <c r="I28" s="142"/>
      <c r="J28" s="143"/>
      <c r="K28" s="142"/>
      <c r="L28" s="143"/>
      <c r="M28" s="146"/>
      <c r="N28" s="147"/>
    </row>
    <row r="29" spans="1:14" ht="12.75" customHeight="1">
      <c r="A29" s="160"/>
      <c r="B29" s="161"/>
      <c r="C29" s="142"/>
      <c r="D29" s="143"/>
      <c r="E29" s="142"/>
      <c r="F29" s="143"/>
      <c r="G29" s="142"/>
      <c r="H29" s="143"/>
      <c r="I29" s="142"/>
      <c r="J29" s="143"/>
      <c r="K29" s="142"/>
      <c r="L29" s="143"/>
      <c r="M29" s="146"/>
      <c r="N29" s="147"/>
    </row>
    <row r="30" spans="1:14" ht="12.75" customHeight="1">
      <c r="A30" s="160"/>
      <c r="B30" s="161"/>
      <c r="C30" s="142"/>
      <c r="D30" s="143"/>
      <c r="E30" s="142"/>
      <c r="F30" s="143"/>
      <c r="G30" s="142"/>
      <c r="H30" s="143"/>
      <c r="I30" s="142"/>
      <c r="J30" s="143"/>
      <c r="K30" s="142"/>
      <c r="L30" s="143"/>
      <c r="M30" s="146"/>
      <c r="N30" s="147"/>
    </row>
    <row r="31" spans="1:14" ht="12.75" customHeight="1">
      <c r="A31" s="160"/>
      <c r="B31" s="161"/>
      <c r="C31" s="142"/>
      <c r="D31" s="143"/>
      <c r="E31" s="142"/>
      <c r="F31" s="143"/>
      <c r="G31" s="142"/>
      <c r="H31" s="143"/>
      <c r="I31" s="142"/>
      <c r="J31" s="143"/>
      <c r="K31" s="142"/>
      <c r="L31" s="143"/>
      <c r="M31" s="146"/>
      <c r="N31" s="147"/>
    </row>
    <row r="32" spans="1:14" ht="12.75" customHeight="1">
      <c r="A32" s="162"/>
      <c r="B32" s="163"/>
      <c r="C32" s="144"/>
      <c r="D32" s="145"/>
      <c r="E32" s="144"/>
      <c r="F32" s="145"/>
      <c r="G32" s="144"/>
      <c r="H32" s="145"/>
      <c r="I32" s="144"/>
      <c r="J32" s="145"/>
      <c r="K32" s="144"/>
      <c r="L32" s="145"/>
      <c r="M32" s="148"/>
      <c r="N32" s="149"/>
    </row>
    <row r="33" spans="1:14" s="32" customFormat="1" ht="17.25" customHeight="1">
      <c r="A33" s="29">
        <f ca="1">OFFSET(INDIRECT(RIGHT(CELL("filename",$A$1),3)&amp;"C"),FLOOR((ROW()-ROW($P$3))/6,1),FLOOR((COLUMN()-COLUMN($A$39))/2,1),1,1)</f>
      </c>
      <c r="B33" s="87">
        <f>IF(ISERROR(VLOOKUP(DATE(Übersicht!$D$3,$P$1,A33),Feiertage!$A$11:$B$26,2,0)),"",VLOOKUP(DATE(Übersicht!$D$3,$P$1,A33),Feiertage!$A$11:$B$26,2,0))</f>
      </c>
      <c r="C33" s="52">
        <f ca="1">OFFSET(INDIRECT(RIGHT(CELL("filename",$A$1),3)&amp;"C"),FLOOR((ROW()-ROW($P$3))/6,1),FLOOR((COLUMN()-COLUMN($A$39))/2,1),1,1)</f>
      </c>
      <c r="D33" s="85">
        <f>IF(ISERROR(VLOOKUP(DATE(Übersicht!$D$3,$P$1,C33),Feiertage!$A$11:$B$26,2,0)),"",VLOOKUP(DATE(Übersicht!$D$3,$P$1,C33),Feiertage!$A$11:$B$26,2,0))</f>
      </c>
      <c r="E33" s="52">
        <f ca="1">OFFSET(INDIRECT(RIGHT(CELL("filename",$A$1),3)&amp;"C"),FLOOR((ROW()-ROW($P$3))/6,1),FLOOR((COLUMN()-COLUMN($A$39))/2,1),1,1)</f>
      </c>
      <c r="F33" s="85">
        <f>IF(ISERROR(VLOOKUP(DATE(Übersicht!$D$3,$P$1,E33),Feiertage!$A$11:$B$26,2,0)),"",VLOOKUP(DATE(Übersicht!$D$3,$P$1,E33),Feiertage!$A$11:$B$26,2,0))</f>
      </c>
      <c r="G33" s="30">
        <f>Übersicht!E12</f>
      </c>
      <c r="H33" s="31"/>
      <c r="I33" s="30">
        <f>Übersicht!F12</f>
      </c>
      <c r="J33" s="31"/>
      <c r="K33" s="133" t="s">
        <v>28</v>
      </c>
      <c r="L33" s="134"/>
      <c r="M33" s="134"/>
      <c r="N33" s="135"/>
    </row>
    <row r="34" spans="1:14" ht="12.75" customHeight="1">
      <c r="A34" s="160"/>
      <c r="B34" s="161"/>
      <c r="C34" s="142"/>
      <c r="D34" s="143"/>
      <c r="E34" s="142"/>
      <c r="F34" s="143"/>
      <c r="G34" s="110"/>
      <c r="H34" s="34"/>
      <c r="I34" s="33"/>
      <c r="J34" s="34"/>
      <c r="K34" s="129"/>
      <c r="L34" s="130"/>
      <c r="M34" s="130"/>
      <c r="N34" s="131"/>
    </row>
    <row r="35" spans="1:14" ht="12.75" customHeight="1">
      <c r="A35" s="160"/>
      <c r="B35" s="161"/>
      <c r="C35" s="142"/>
      <c r="D35" s="143"/>
      <c r="E35" s="142"/>
      <c r="F35" s="143"/>
      <c r="G35" s="110"/>
      <c r="H35" s="34"/>
      <c r="I35" s="33"/>
      <c r="J35" s="34"/>
      <c r="K35" s="129"/>
      <c r="L35" s="130"/>
      <c r="M35" s="130"/>
      <c r="N35" s="131"/>
    </row>
    <row r="36" spans="1:14" ht="12.75" customHeight="1">
      <c r="A36" s="160"/>
      <c r="B36" s="161"/>
      <c r="C36" s="142"/>
      <c r="D36" s="143"/>
      <c r="E36" s="142"/>
      <c r="F36" s="143"/>
      <c r="G36" s="110"/>
      <c r="H36" s="34"/>
      <c r="I36" s="33"/>
      <c r="J36" s="34"/>
      <c r="K36" s="129"/>
      <c r="L36" s="130"/>
      <c r="M36" s="130"/>
      <c r="N36" s="131"/>
    </row>
    <row r="37" spans="1:14" ht="12.75" customHeight="1">
      <c r="A37" s="160"/>
      <c r="B37" s="161"/>
      <c r="C37" s="142"/>
      <c r="D37" s="143"/>
      <c r="E37" s="142"/>
      <c r="F37" s="143"/>
      <c r="G37" s="110"/>
      <c r="H37" s="34"/>
      <c r="I37" s="33"/>
      <c r="J37" s="34"/>
      <c r="K37" s="129"/>
      <c r="L37" s="130"/>
      <c r="M37" s="130"/>
      <c r="N37" s="131"/>
    </row>
    <row r="38" spans="1:14" ht="12.75" customHeight="1">
      <c r="A38" s="164"/>
      <c r="B38" s="165"/>
      <c r="C38" s="154"/>
      <c r="D38" s="155"/>
      <c r="E38" s="154"/>
      <c r="F38" s="155"/>
      <c r="G38" s="111"/>
      <c r="H38" s="39"/>
      <c r="I38" s="38"/>
      <c r="J38" s="39"/>
      <c r="K38" s="136"/>
      <c r="L38" s="137"/>
      <c r="M38" s="137"/>
      <c r="N38" s="138"/>
    </row>
  </sheetData>
  <sheetProtection sheet="1" objects="1" scenarios="1" selectLockedCells="1"/>
  <mergeCells count="52">
    <mergeCell ref="A28:B32"/>
    <mergeCell ref="A34:B38"/>
    <mergeCell ref="A4:B8"/>
    <mergeCell ref="A10:B14"/>
    <mergeCell ref="A16:B20"/>
    <mergeCell ref="A22:B26"/>
    <mergeCell ref="C34:D38"/>
    <mergeCell ref="E34:F38"/>
    <mergeCell ref="K37:N37"/>
    <mergeCell ref="C28:D32"/>
    <mergeCell ref="E28:F32"/>
    <mergeCell ref="G28:H32"/>
    <mergeCell ref="I28:J32"/>
    <mergeCell ref="K34:N34"/>
    <mergeCell ref="K38:N38"/>
    <mergeCell ref="K28:L32"/>
    <mergeCell ref="G22:H26"/>
    <mergeCell ref="I22:J26"/>
    <mergeCell ref="G16:H20"/>
    <mergeCell ref="I16:J20"/>
    <mergeCell ref="C16:D20"/>
    <mergeCell ref="E16:F20"/>
    <mergeCell ref="C22:D26"/>
    <mergeCell ref="E22:F26"/>
    <mergeCell ref="C10:D14"/>
    <mergeCell ref="E10:F14"/>
    <mergeCell ref="G10:H14"/>
    <mergeCell ref="I10:J14"/>
    <mergeCell ref="K4:L8"/>
    <mergeCell ref="M4:N8"/>
    <mergeCell ref="K10:L14"/>
    <mergeCell ref="M10:N14"/>
    <mergeCell ref="A1:N1"/>
    <mergeCell ref="K33:N33"/>
    <mergeCell ref="A2:B2"/>
    <mergeCell ref="C2:D2"/>
    <mergeCell ref="E2:F2"/>
    <mergeCell ref="G2:H2"/>
    <mergeCell ref="C4:D8"/>
    <mergeCell ref="I2:J2"/>
    <mergeCell ref="K2:L2"/>
    <mergeCell ref="M2:N2"/>
    <mergeCell ref="E4:F8"/>
    <mergeCell ref="M28:N32"/>
    <mergeCell ref="K35:N35"/>
    <mergeCell ref="K36:N36"/>
    <mergeCell ref="K22:L26"/>
    <mergeCell ref="M22:N26"/>
    <mergeCell ref="G4:H8"/>
    <mergeCell ref="I4:J8"/>
    <mergeCell ref="K16:L20"/>
    <mergeCell ref="M16:N20"/>
  </mergeCells>
  <conditionalFormatting sqref="N3 M3:M4 M9:N9 M10 M15:N15 M16 M21:N21 M22 M27:N27 M28 B3 A3:A4 A9:B9 A10 A15:B15 A16 A21:B21 A22 A27:B27 A28 A33:B33 A34">
    <cfRule type="expression" priority="1" dxfId="9" stopIfTrue="1">
      <formula>color="Orange"</formula>
    </cfRule>
    <cfRule type="expression" priority="2" dxfId="7" stopIfTrue="1">
      <formula>color="Blau"</formula>
    </cfRule>
    <cfRule type="expression" priority="3" dxfId="10" stopIfTrue="1">
      <formula>color="Grau"</formula>
    </cfRule>
  </conditionalFormatting>
  <conditionalFormatting sqref="G3 I3 E3 C3 K3 C9 E9 G9 I9 K9 C15 E15 G15 I15 K15 C21 E21 G21 I21 K21 C27 E27 G27 I27 K27 C33 E33">
    <cfRule type="expression" priority="4" dxfId="9" stopIfTrue="1">
      <formula>AND(C3="",color="Orange")</formula>
    </cfRule>
    <cfRule type="expression" priority="5" dxfId="7" stopIfTrue="1">
      <formula>AND(C3="",color="Blau")</formula>
    </cfRule>
    <cfRule type="expression" priority="6" dxfId="8" stopIfTrue="1">
      <formula>AND(C3="",color="Grau")</formula>
    </cfRule>
  </conditionalFormatting>
  <conditionalFormatting sqref="D3 F3 H3 J3 L3 D9 F9 H9 J9 L9 D15 F15 H15 J15 L15 D21 F21 H21 J21 L21 D27 F27 H27 J27 L27 D33 F33">
    <cfRule type="expression" priority="7" dxfId="9" stopIfTrue="1">
      <formula>AND(C3="",color="Orange")</formula>
    </cfRule>
    <cfRule type="expression" priority="8" dxfId="7" stopIfTrue="1">
      <formula>AND(C3="",color="Blau")</formula>
    </cfRule>
    <cfRule type="expression" priority="9" dxfId="8" stopIfTrue="1">
      <formula>AND(C3="",color="Grau")</formula>
    </cfRule>
  </conditionalFormatting>
  <conditionalFormatting sqref="C4:L8 C10:L14 C16:L20 C22:L26 C28:L32 C34:F38">
    <cfRule type="expression" priority="10" dxfId="9" stopIfTrue="1">
      <formula>AND(C3="",color="Orange")</formula>
    </cfRule>
    <cfRule type="expression" priority="11" dxfId="7" stopIfTrue="1">
      <formula>AND(C3="",color="Blau")</formula>
    </cfRule>
    <cfRule type="expression" priority="12" dxfId="8" stopIfTrue="1">
      <formula>AND(C3="",color="Grau")</formula>
    </cfRule>
  </conditionalFormatting>
  <conditionalFormatting sqref="A2:N2">
    <cfRule type="expression" priority="13" dxfId="3" stopIfTrue="1">
      <formula>color="Orange"</formula>
    </cfRule>
    <cfRule type="expression" priority="14" dxfId="4" stopIfTrue="1">
      <formula>color="Blau"</formula>
    </cfRule>
    <cfRule type="expression" priority="15" dxfId="5" stopIfTrue="1">
      <formula>color="Grau"</formula>
    </cfRule>
  </conditionalFormatting>
  <printOptions horizontalCentered="1" vertic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r:id="rId2"/>
  <ignoredErrors>
    <ignoredError sqref="L35:N38 B3 B21:B38 L3:N33 B9:B15 C15:C38 C3:C9 D15:D38 D3:D9 E3:J38 K3:K33 K35:K38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38"/>
  <sheetViews>
    <sheetView showGridLines="0" showZeros="0" workbookViewId="0" topLeftCell="A1">
      <selection activeCell="G22" sqref="G22:H26"/>
    </sheetView>
  </sheetViews>
  <sheetFormatPr defaultColWidth="11.00390625" defaultRowHeight="12.75"/>
  <cols>
    <col min="1" max="1" width="3.625" style="40" customWidth="1"/>
    <col min="2" max="2" width="12.00390625" style="27" customWidth="1"/>
    <col min="3" max="3" width="3.625" style="40" customWidth="1"/>
    <col min="4" max="4" width="12.00390625" style="27" customWidth="1"/>
    <col min="5" max="5" width="3.625" style="40" customWidth="1"/>
    <col min="6" max="6" width="12.00390625" style="27" customWidth="1"/>
    <col min="7" max="7" width="3.625" style="40" customWidth="1"/>
    <col min="8" max="8" width="12.00390625" style="27" customWidth="1"/>
    <col min="9" max="9" width="3.625" style="40" customWidth="1"/>
    <col min="10" max="10" width="12.00390625" style="27" customWidth="1"/>
    <col min="11" max="11" width="3.625" style="40" customWidth="1"/>
    <col min="12" max="12" width="12.00390625" style="27" customWidth="1"/>
    <col min="13" max="13" width="3.625" style="40" customWidth="1"/>
    <col min="14" max="14" width="12.00390625" style="27" customWidth="1"/>
    <col min="15" max="16384" width="9.00390625" style="35" customWidth="1"/>
  </cols>
  <sheetData>
    <row r="1" spans="1:16" s="27" customFormat="1" ht="45.75" customHeight="1">
      <c r="A1" s="132" t="str">
        <f>"APRIL "&amp;Übersicht!$D$3</f>
        <v>APRIL 2012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93">
        <v>4</v>
      </c>
    </row>
    <row r="2" spans="1:14" s="28" customFormat="1" ht="19.5" customHeight="1">
      <c r="A2" s="139" t="s">
        <v>21</v>
      </c>
      <c r="B2" s="139"/>
      <c r="C2" s="139" t="s">
        <v>22</v>
      </c>
      <c r="D2" s="139"/>
      <c r="E2" s="139" t="s">
        <v>23</v>
      </c>
      <c r="F2" s="139"/>
      <c r="G2" s="139" t="s">
        <v>24</v>
      </c>
      <c r="H2" s="139"/>
      <c r="I2" s="139" t="s">
        <v>25</v>
      </c>
      <c r="J2" s="139"/>
      <c r="K2" s="139" t="s">
        <v>26</v>
      </c>
      <c r="L2" s="139"/>
      <c r="M2" s="139" t="s">
        <v>27</v>
      </c>
      <c r="N2" s="140"/>
    </row>
    <row r="3" spans="1:14" s="32" customFormat="1" ht="17.25" customHeight="1">
      <c r="A3" s="36">
        <f ca="1">OFFSET(INDIRECT(RIGHT(CELL("filename",$A$1),3)&amp;"C"),FLOOR((ROW()-ROW($P$3))/6,1),FLOOR((COLUMN()-COLUMN($A$39))/2,1),1,1)</f>
        <v>1</v>
      </c>
      <c r="B3" s="84">
        <f>IF(ISERROR(VLOOKUP(DATE(Übersicht!$D$3,$P$1,A3),Feiertage!$A$11:$B$26,2,0)),"",VLOOKUP(DATE(Übersicht!$D$3,$P$1,A3),Feiertage!$A$11:$B$26,2,0))</f>
      </c>
      <c r="C3" s="52">
        <f ca="1">OFFSET(INDIRECT(RIGHT(CELL("filename",$A$1),3)&amp;"C"),FLOOR((ROW()-ROW($P$3))/6,1),FLOOR((COLUMN()-COLUMN($A$39))/2,1),1,1)</f>
        <v>2</v>
      </c>
      <c r="D3" s="85">
        <f>IF(ISERROR(VLOOKUP(DATE(Übersicht!$D$3,$P$1,C3),Feiertage!$A$11:$B$26,2,0)),"",VLOOKUP(DATE(Übersicht!$D$3,$P$1,C3),Feiertage!$A$11:$B$26,2,0))</f>
      </c>
      <c r="E3" s="52">
        <f ca="1">OFFSET(INDIRECT(RIGHT(CELL("filename",$A$1),3)&amp;"C"),FLOOR((ROW()-ROW($P$3))/6,1),FLOOR((COLUMN()-COLUMN($A$39))/2,1),1,1)</f>
        <v>3</v>
      </c>
      <c r="F3" s="85">
        <f>IF(ISERROR(VLOOKUP(DATE(Übersicht!$D$3,$P$1,E3),Feiertage!$A$11:$B$26,2,0)),"",VLOOKUP(DATE(Übersicht!$D$3,$P$1,E3),Feiertage!$A$11:$B$26,2,0))</f>
      </c>
      <c r="G3" s="52">
        <f ca="1">OFFSET(INDIRECT(RIGHT(CELL("filename",$A$1),3)&amp;"C"),FLOOR((ROW()-ROW($P$3))/6,1),FLOOR((COLUMN()-COLUMN($A$39))/2,1),1,1)</f>
        <v>4</v>
      </c>
      <c r="H3" s="85">
        <f>IF(ISERROR(VLOOKUP(DATE(Übersicht!$D$3,$P$1,G3),Feiertage!$A$11:$B$26,2,0)),"",VLOOKUP(DATE(Übersicht!$D$3,$P$1,G3),Feiertage!$A$11:$B$26,2,0))</f>
      </c>
      <c r="I3" s="52">
        <f ca="1">OFFSET(INDIRECT(RIGHT(CELL("filename",$A$1),3)&amp;"C"),FLOOR((ROW()-ROW($P$3))/6,1),FLOOR((COLUMN()-COLUMN($A$39))/2,1),1,1)</f>
        <v>5</v>
      </c>
      <c r="J3" s="85">
        <f>IF(ISERROR(VLOOKUP(DATE(Übersicht!$D$3,$P$1,I3),Feiertage!$A$11:$B$26,2,0)),"",VLOOKUP(DATE(Übersicht!$D$3,$P$1,I3),Feiertage!$A$11:$B$26,2,0))</f>
      </c>
      <c r="K3" s="52">
        <f ca="1">OFFSET(INDIRECT(RIGHT(CELL("filename",$A$1),3)&amp;"C"),FLOOR((ROW()-ROW($P$3))/6,1),FLOOR((COLUMN()-COLUMN($A$39))/2,1),1,1)</f>
        <v>6</v>
      </c>
      <c r="L3" s="85" t="str">
        <f>IF(ISERROR(VLOOKUP(DATE(Übersicht!$D$3,$P$1,K3),Feiertage!$A$11:$B$26,2,0)),"",VLOOKUP(DATE(Übersicht!$D$3,$P$1,K3),Feiertage!$A$11:$B$26,2,0))</f>
        <v>Karfreitag</v>
      </c>
      <c r="M3" s="51">
        <f ca="1">OFFSET(INDIRECT(RIGHT(CELL("filename",$A$1),3)&amp;"C"),FLOOR((ROW()-ROW($P$3))/6,1),FLOOR((COLUMN()-COLUMN($A$39))/2,1),1,1)</f>
        <v>7</v>
      </c>
      <c r="N3" s="86">
        <f>IF(ISERROR(VLOOKUP(DATE(Übersicht!$D$3,$P$1,M3),Feiertage!$A$11:$B$26,2,0)),"",VLOOKUP(DATE(Übersicht!$D$3,$P$1,M3),Feiertage!$A$11:$B$26,2,0))</f>
      </c>
    </row>
    <row r="4" spans="1:14" ht="12.75" customHeight="1">
      <c r="A4" s="160"/>
      <c r="B4" s="161"/>
      <c r="C4" s="142"/>
      <c r="D4" s="143"/>
      <c r="E4" s="142"/>
      <c r="F4" s="143"/>
      <c r="G4" s="142"/>
      <c r="H4" s="143"/>
      <c r="I4" s="142"/>
      <c r="J4" s="143"/>
      <c r="K4" s="142"/>
      <c r="L4" s="143"/>
      <c r="M4" s="146"/>
      <c r="N4" s="147"/>
    </row>
    <row r="5" spans="1:14" ht="12.75" customHeight="1">
      <c r="A5" s="160"/>
      <c r="B5" s="161"/>
      <c r="C5" s="142"/>
      <c r="D5" s="143"/>
      <c r="E5" s="142"/>
      <c r="F5" s="143"/>
      <c r="G5" s="142"/>
      <c r="H5" s="143"/>
      <c r="I5" s="142"/>
      <c r="J5" s="143"/>
      <c r="K5" s="142"/>
      <c r="L5" s="143"/>
      <c r="M5" s="146"/>
      <c r="N5" s="147"/>
    </row>
    <row r="6" spans="1:14" ht="12.75" customHeight="1">
      <c r="A6" s="160"/>
      <c r="B6" s="161"/>
      <c r="C6" s="142"/>
      <c r="D6" s="143"/>
      <c r="E6" s="142"/>
      <c r="F6" s="143"/>
      <c r="G6" s="142"/>
      <c r="H6" s="143"/>
      <c r="I6" s="142"/>
      <c r="J6" s="143"/>
      <c r="K6" s="142"/>
      <c r="L6" s="143"/>
      <c r="M6" s="146"/>
      <c r="N6" s="147"/>
    </row>
    <row r="7" spans="1:14" ht="12.75" customHeight="1">
      <c r="A7" s="160"/>
      <c r="B7" s="161"/>
      <c r="C7" s="142"/>
      <c r="D7" s="143"/>
      <c r="E7" s="142"/>
      <c r="F7" s="143"/>
      <c r="G7" s="142"/>
      <c r="H7" s="143"/>
      <c r="I7" s="142"/>
      <c r="J7" s="143"/>
      <c r="K7" s="142"/>
      <c r="L7" s="143"/>
      <c r="M7" s="146"/>
      <c r="N7" s="147"/>
    </row>
    <row r="8" spans="1:14" ht="12.75" customHeight="1">
      <c r="A8" s="162"/>
      <c r="B8" s="163"/>
      <c r="C8" s="144"/>
      <c r="D8" s="145"/>
      <c r="E8" s="144"/>
      <c r="F8" s="145"/>
      <c r="G8" s="144"/>
      <c r="H8" s="145"/>
      <c r="I8" s="144"/>
      <c r="J8" s="145"/>
      <c r="K8" s="144"/>
      <c r="L8" s="145"/>
      <c r="M8" s="148"/>
      <c r="N8" s="149"/>
    </row>
    <row r="9" spans="1:14" s="32" customFormat="1" ht="17.25" customHeight="1">
      <c r="A9" s="36">
        <f ca="1">OFFSET(INDIRECT(RIGHT(CELL("filename",$A$1),3)&amp;"C"),FLOOR((ROW()-ROW($P$3))/6,1),FLOOR((COLUMN()-COLUMN($A$39))/2,1),1,1)</f>
        <v>8</v>
      </c>
      <c r="B9" s="84" t="str">
        <f>IF(ISERROR(VLOOKUP(DATE(Übersicht!$D$3,$P$1,A9),Feiertage!$A$11:$B$26,2,0)),"",VLOOKUP(DATE(Übersicht!$D$3,$P$1,A9),Feiertage!$A$11:$B$26,2,0))</f>
        <v>Ostersonntag</v>
      </c>
      <c r="C9" s="52">
        <f ca="1">OFFSET(INDIRECT(RIGHT(CELL("filename",$A$1),3)&amp;"C"),FLOOR((ROW()-ROW($P$3))/6,1),FLOOR((COLUMN()-COLUMN($A$39))/2,1),1,1)</f>
        <v>9</v>
      </c>
      <c r="D9" s="85" t="str">
        <f>IF(ISERROR(VLOOKUP(DATE(Übersicht!$D$3,$P$1,C9),Feiertage!$A$11:$B$26,2,0)),"",VLOOKUP(DATE(Übersicht!$D$3,$P$1,C9),Feiertage!$A$11:$B$26,2,0))</f>
        <v>Ostermontag</v>
      </c>
      <c r="E9" s="52">
        <f ca="1">OFFSET(INDIRECT(RIGHT(CELL("filename",$A$1),3)&amp;"C"),FLOOR((ROW()-ROW($P$3))/6,1),FLOOR((COLUMN()-COLUMN($A$39))/2,1),1,1)</f>
        <v>10</v>
      </c>
      <c r="F9" s="85">
        <f>IF(ISERROR(VLOOKUP(DATE(Übersicht!$D$3,$P$1,E9),Feiertage!$A$11:$B$26,2,0)),"",VLOOKUP(DATE(Übersicht!$D$3,$P$1,E9),Feiertage!$A$11:$B$26,2,0))</f>
      </c>
      <c r="G9" s="52">
        <f ca="1">OFFSET(INDIRECT(RIGHT(CELL("filename",$A$1),3)&amp;"C"),FLOOR((ROW()-ROW($P$3))/6,1),FLOOR((COLUMN()-COLUMN($A$39))/2,1),1,1)</f>
        <v>11</v>
      </c>
      <c r="H9" s="85">
        <f>IF(ISERROR(VLOOKUP(DATE(Übersicht!$D$3,$P$1,G9),Feiertage!$A$11:$B$26,2,0)),"",VLOOKUP(DATE(Übersicht!$D$3,$P$1,G9),Feiertage!$A$11:$B$26,2,0))</f>
      </c>
      <c r="I9" s="52">
        <f ca="1">OFFSET(INDIRECT(RIGHT(CELL("filename",$A$1),3)&amp;"C"),FLOOR((ROW()-ROW($P$3))/6,1),FLOOR((COLUMN()-COLUMN($A$39))/2,1),1,1)</f>
        <v>12</v>
      </c>
      <c r="J9" s="85">
        <f>IF(ISERROR(VLOOKUP(DATE(Übersicht!$D$3,$P$1,I9),Feiertage!$A$11:$B$26,2,0)),"",VLOOKUP(DATE(Übersicht!$D$3,$P$1,I9),Feiertage!$A$11:$B$26,2,0))</f>
      </c>
      <c r="K9" s="52">
        <f ca="1">OFFSET(INDIRECT(RIGHT(CELL("filename",$A$1),3)&amp;"C"),FLOOR((ROW()-ROW($P$3))/6,1),FLOOR((COLUMN()-COLUMN($A$39))/2,1),1,1)</f>
        <v>13</v>
      </c>
      <c r="L9" s="85">
        <f>IF(ISERROR(VLOOKUP(DATE(Übersicht!$D$3,$P$1,K9),Feiertage!$A$11:$B$26,2,0)),"",VLOOKUP(DATE(Übersicht!$D$3,$P$1,K9),Feiertage!$A$11:$B$26,2,0))</f>
      </c>
      <c r="M9" s="37">
        <f ca="1">OFFSET(INDIRECT(RIGHT(CELL("filename",$A$1),3)&amp;"C"),FLOOR((ROW()-ROW($P$3))/6,1),FLOOR((COLUMN()-COLUMN($A$39))/2,1),1,1)</f>
        <v>14</v>
      </c>
      <c r="N9" s="86">
        <f>IF(ISERROR(VLOOKUP(DATE(Übersicht!$D$3,$P$1,M9),Feiertage!$A$11:$B$26,2,0)),"",VLOOKUP(DATE(Übersicht!$D$3,$P$1,M9),Feiertage!$A$11:$B$26,2,0))</f>
      </c>
    </row>
    <row r="10" spans="1:14" ht="12.75" customHeight="1">
      <c r="A10" s="160"/>
      <c r="B10" s="161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146"/>
      <c r="N10" s="147"/>
    </row>
    <row r="11" spans="1:14" ht="12.75" customHeight="1">
      <c r="A11" s="160"/>
      <c r="B11" s="161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6"/>
      <c r="N11" s="147"/>
    </row>
    <row r="12" spans="1:14" ht="12.75" customHeight="1">
      <c r="A12" s="160"/>
      <c r="B12" s="161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146"/>
      <c r="N12" s="147"/>
    </row>
    <row r="13" spans="1:14" ht="12.75" customHeight="1">
      <c r="A13" s="160"/>
      <c r="B13" s="161"/>
      <c r="C13" s="142"/>
      <c r="D13" s="143"/>
      <c r="E13" s="142"/>
      <c r="F13" s="143"/>
      <c r="G13" s="142"/>
      <c r="H13" s="143"/>
      <c r="I13" s="142"/>
      <c r="J13" s="143"/>
      <c r="K13" s="142"/>
      <c r="L13" s="143"/>
      <c r="M13" s="146"/>
      <c r="N13" s="147"/>
    </row>
    <row r="14" spans="1:14" ht="12.75" customHeight="1">
      <c r="A14" s="162"/>
      <c r="B14" s="163"/>
      <c r="C14" s="144"/>
      <c r="D14" s="145"/>
      <c r="E14" s="144"/>
      <c r="F14" s="145"/>
      <c r="G14" s="144"/>
      <c r="H14" s="145"/>
      <c r="I14" s="144"/>
      <c r="J14" s="145"/>
      <c r="K14" s="144"/>
      <c r="L14" s="145"/>
      <c r="M14" s="148"/>
      <c r="N14" s="149"/>
    </row>
    <row r="15" spans="1:14" s="32" customFormat="1" ht="17.25" customHeight="1">
      <c r="A15" s="36">
        <f ca="1">OFFSET(INDIRECT(RIGHT(CELL("filename",$A$1),3)&amp;"C"),FLOOR((ROW()-ROW($P$3))/6,1),FLOOR((COLUMN()-COLUMN($A$39))/2,1),1,1)</f>
        <v>15</v>
      </c>
      <c r="B15" s="84">
        <f>IF(ISERROR(VLOOKUP(DATE(Übersicht!$D$3,$P$1,A15),Feiertage!$A$11:$B$26,2,0)),"",VLOOKUP(DATE(Übersicht!$D$3,$P$1,A15),Feiertage!$A$11:$B$26,2,0))</f>
      </c>
      <c r="C15" s="52">
        <f ca="1">OFFSET(INDIRECT(RIGHT(CELL("filename",$A$1),3)&amp;"C"),FLOOR((ROW()-ROW($P$3))/6,1),FLOOR((COLUMN()-COLUMN($A$39))/2,1),1,1)</f>
        <v>16</v>
      </c>
      <c r="D15" s="85">
        <f>IF(ISERROR(VLOOKUP(DATE(Übersicht!$D$3,$P$1,C15),Feiertage!$A$11:$B$26,2,0)),"",VLOOKUP(DATE(Übersicht!$D$3,$P$1,C15),Feiertage!$A$11:$B$26,2,0))</f>
      </c>
      <c r="E15" s="52">
        <f ca="1">OFFSET(INDIRECT(RIGHT(CELL("filename",$A$1),3)&amp;"C"),FLOOR((ROW()-ROW($P$3))/6,1),FLOOR((COLUMN()-COLUMN($A$39))/2,1),1,1)</f>
        <v>17</v>
      </c>
      <c r="F15" s="85">
        <f>IF(ISERROR(VLOOKUP(DATE(Übersicht!$D$3,$P$1,E15),Feiertage!$A$11:$B$26,2,0)),"",VLOOKUP(DATE(Übersicht!$D$3,$P$1,E15),Feiertage!$A$11:$B$26,2,0))</f>
      </c>
      <c r="G15" s="52">
        <f ca="1">OFFSET(INDIRECT(RIGHT(CELL("filename",$A$1),3)&amp;"C"),FLOOR((ROW()-ROW($P$3))/6,1),FLOOR((COLUMN()-COLUMN($A$39))/2,1),1,1)</f>
        <v>18</v>
      </c>
      <c r="H15" s="85">
        <f>IF(ISERROR(VLOOKUP(DATE(Übersicht!$D$3,$P$1,G15),Feiertage!$A$11:$B$26,2,0)),"",VLOOKUP(DATE(Übersicht!$D$3,$P$1,G15),Feiertage!$A$11:$B$26,2,0))</f>
      </c>
      <c r="I15" s="52">
        <f ca="1">OFFSET(INDIRECT(RIGHT(CELL("filename",$A$1),3)&amp;"C"),FLOOR((ROW()-ROW($P$3))/6,1),FLOOR((COLUMN()-COLUMN($A$39))/2,1),1,1)</f>
        <v>19</v>
      </c>
      <c r="J15" s="85">
        <f>IF(ISERROR(VLOOKUP(DATE(Übersicht!$D$3,$P$1,I15),Feiertage!$A$11:$B$26,2,0)),"",VLOOKUP(DATE(Übersicht!$D$3,$P$1,I15),Feiertage!$A$11:$B$26,2,0))</f>
      </c>
      <c r="K15" s="52">
        <f ca="1">OFFSET(INDIRECT(RIGHT(CELL("filename",$A$1),3)&amp;"C"),FLOOR((ROW()-ROW($P$3))/6,1),FLOOR((COLUMN()-COLUMN($A$39))/2,1),1,1)</f>
        <v>20</v>
      </c>
      <c r="L15" s="85">
        <f>IF(ISERROR(VLOOKUP(DATE(Übersicht!$D$3,$P$1,K15),Feiertage!$A$11:$B$26,2,0)),"",VLOOKUP(DATE(Übersicht!$D$3,$P$1,K15),Feiertage!$A$11:$B$26,2,0))</f>
      </c>
      <c r="M15" s="37">
        <f ca="1">OFFSET(INDIRECT(RIGHT(CELL("filename",$A$1),3)&amp;"C"),FLOOR((ROW()-ROW($P$3))/6,1),FLOOR((COLUMN()-COLUMN($A$39))/2,1),1,1)</f>
        <v>21</v>
      </c>
      <c r="N15" s="86">
        <f>IF(ISERROR(VLOOKUP(DATE(Übersicht!$D$3,$P$1,M15),Feiertage!$A$11:$B$26,2,0)),"",VLOOKUP(DATE(Übersicht!$D$3,$P$1,M15),Feiertage!$A$11:$B$26,2,0))</f>
      </c>
    </row>
    <row r="16" spans="1:14" ht="12.75" customHeight="1">
      <c r="A16" s="160"/>
      <c r="B16" s="161"/>
      <c r="C16" s="142"/>
      <c r="D16" s="143"/>
      <c r="E16" s="142"/>
      <c r="F16" s="143"/>
      <c r="G16" s="142"/>
      <c r="H16" s="143"/>
      <c r="I16" s="142"/>
      <c r="J16" s="143"/>
      <c r="K16" s="142"/>
      <c r="L16" s="143"/>
      <c r="M16" s="146"/>
      <c r="N16" s="147"/>
    </row>
    <row r="17" spans="1:14" ht="12.75" customHeight="1">
      <c r="A17" s="160"/>
      <c r="B17" s="161"/>
      <c r="C17" s="142"/>
      <c r="D17" s="143"/>
      <c r="E17" s="142"/>
      <c r="F17" s="143"/>
      <c r="G17" s="142"/>
      <c r="H17" s="143"/>
      <c r="I17" s="142"/>
      <c r="J17" s="143"/>
      <c r="K17" s="142"/>
      <c r="L17" s="143"/>
      <c r="M17" s="146"/>
      <c r="N17" s="147"/>
    </row>
    <row r="18" spans="1:14" ht="12.75" customHeight="1">
      <c r="A18" s="160"/>
      <c r="B18" s="161"/>
      <c r="C18" s="142"/>
      <c r="D18" s="143"/>
      <c r="E18" s="142"/>
      <c r="F18" s="143"/>
      <c r="G18" s="142"/>
      <c r="H18" s="143"/>
      <c r="I18" s="142"/>
      <c r="J18" s="143"/>
      <c r="K18" s="142"/>
      <c r="L18" s="143"/>
      <c r="M18" s="146"/>
      <c r="N18" s="147"/>
    </row>
    <row r="19" spans="1:14" ht="12.75" customHeight="1">
      <c r="A19" s="160"/>
      <c r="B19" s="161"/>
      <c r="C19" s="142"/>
      <c r="D19" s="143"/>
      <c r="E19" s="142"/>
      <c r="F19" s="143"/>
      <c r="G19" s="142"/>
      <c r="H19" s="143"/>
      <c r="I19" s="142"/>
      <c r="J19" s="143"/>
      <c r="K19" s="142"/>
      <c r="L19" s="143"/>
      <c r="M19" s="146"/>
      <c r="N19" s="147"/>
    </row>
    <row r="20" spans="1:14" ht="12.75" customHeight="1">
      <c r="A20" s="162"/>
      <c r="B20" s="163"/>
      <c r="C20" s="144"/>
      <c r="D20" s="145"/>
      <c r="E20" s="144"/>
      <c r="F20" s="145"/>
      <c r="G20" s="144"/>
      <c r="H20" s="145"/>
      <c r="I20" s="144"/>
      <c r="J20" s="145"/>
      <c r="K20" s="144"/>
      <c r="L20" s="145"/>
      <c r="M20" s="148"/>
      <c r="N20" s="149"/>
    </row>
    <row r="21" spans="1:14" s="32" customFormat="1" ht="17.25" customHeight="1">
      <c r="A21" s="36">
        <f ca="1">OFFSET(INDIRECT(RIGHT(CELL("filename",$A$1),3)&amp;"C"),FLOOR((ROW()-ROW($P$3))/6,1),FLOOR((COLUMN()-COLUMN($A$39))/2,1),1,1)</f>
        <v>22</v>
      </c>
      <c r="B21" s="84">
        <f>IF(ISERROR(VLOOKUP(DATE(Übersicht!$D$3,$P$1,A21),Feiertage!$A$11:$B$26,2,0)),"",VLOOKUP(DATE(Übersicht!$D$3,$P$1,A21),Feiertage!$A$11:$B$26,2,0))</f>
      </c>
      <c r="C21" s="52">
        <f ca="1">OFFSET(INDIRECT(RIGHT(CELL("filename",$A$1),3)&amp;"C"),FLOOR((ROW()-ROW($P$3))/6,1),FLOOR((COLUMN()-COLUMN($A$39))/2,1),1,1)</f>
        <v>23</v>
      </c>
      <c r="D21" s="85">
        <f>IF(ISERROR(VLOOKUP(DATE(Übersicht!$D$3,$P$1,C21),Feiertage!$A$11:$B$26,2,0)),"",VLOOKUP(DATE(Übersicht!$D$3,$P$1,C21),Feiertage!$A$11:$B$26,2,0))</f>
      </c>
      <c r="E21" s="52">
        <f ca="1">OFFSET(INDIRECT(RIGHT(CELL("filename",$A$1),3)&amp;"C"),FLOOR((ROW()-ROW($P$3))/6,1),FLOOR((COLUMN()-COLUMN($A$39))/2,1),1,1)</f>
        <v>24</v>
      </c>
      <c r="F21" s="85">
        <f>IF(ISERROR(VLOOKUP(DATE(Übersicht!$D$3,$P$1,E21),Feiertage!$A$11:$B$26,2,0)),"",VLOOKUP(DATE(Übersicht!$D$3,$P$1,E21),Feiertage!$A$11:$B$26,2,0))</f>
      </c>
      <c r="G21" s="52">
        <f ca="1">OFFSET(INDIRECT(RIGHT(CELL("filename",$A$1),3)&amp;"C"),FLOOR((ROW()-ROW($P$3))/6,1),FLOOR((COLUMN()-COLUMN($A$39))/2,1),1,1)</f>
        <v>25</v>
      </c>
      <c r="H21" s="85">
        <f>IF(ISERROR(VLOOKUP(DATE(Übersicht!$D$3,$P$1,G21),Feiertage!$A$11:$B$26,2,0)),"",VLOOKUP(DATE(Übersicht!$D$3,$P$1,G21),Feiertage!$A$11:$B$26,2,0))</f>
      </c>
      <c r="I21" s="52">
        <f ca="1">OFFSET(INDIRECT(RIGHT(CELL("filename",$A$1),3)&amp;"C"),FLOOR((ROW()-ROW($P$3))/6,1),FLOOR((COLUMN()-COLUMN($A$39))/2,1),1,1)</f>
        <v>26</v>
      </c>
      <c r="J21" s="85">
        <f>IF(ISERROR(VLOOKUP(DATE(Übersicht!$D$3,$P$1,I21),Feiertage!$A$11:$B$26,2,0)),"",VLOOKUP(DATE(Übersicht!$D$3,$P$1,I21),Feiertage!$A$11:$B$26,2,0))</f>
      </c>
      <c r="K21" s="52">
        <f ca="1">OFFSET(INDIRECT(RIGHT(CELL("filename",$A$1),3)&amp;"C"),FLOOR((ROW()-ROW($P$3))/6,1),FLOOR((COLUMN()-COLUMN($A$39))/2,1),1,1)</f>
        <v>27</v>
      </c>
      <c r="L21" s="85">
        <f>IF(ISERROR(VLOOKUP(DATE(Übersicht!$D$3,$P$1,K21),Feiertage!$A$11:$B$26,2,0)),"",VLOOKUP(DATE(Übersicht!$D$3,$P$1,K21),Feiertage!$A$11:$B$26,2,0))</f>
      </c>
      <c r="M21" s="37">
        <f ca="1">OFFSET(INDIRECT(RIGHT(CELL("filename",$A$1),3)&amp;"C"),FLOOR((ROW()-ROW($P$3))/6,1),FLOOR((COLUMN()-COLUMN($A$39))/2,1),1,1)</f>
        <v>28</v>
      </c>
      <c r="N21" s="86">
        <f>IF(ISERROR(VLOOKUP(DATE(Übersicht!$D$3,$P$1,M21),Feiertage!$A$11:$B$26,2,0)),"",VLOOKUP(DATE(Übersicht!$D$3,$P$1,M21),Feiertage!$A$11:$B$26,2,0))</f>
      </c>
    </row>
    <row r="22" spans="1:14" ht="12.75" customHeight="1">
      <c r="A22" s="160"/>
      <c r="B22" s="161"/>
      <c r="C22" s="142"/>
      <c r="D22" s="143"/>
      <c r="E22" s="142"/>
      <c r="F22" s="143"/>
      <c r="G22" s="142"/>
      <c r="H22" s="143"/>
      <c r="I22" s="142"/>
      <c r="J22" s="143"/>
      <c r="K22" s="142"/>
      <c r="L22" s="143"/>
      <c r="M22" s="146"/>
      <c r="N22" s="147"/>
    </row>
    <row r="23" spans="1:14" ht="12.75" customHeight="1">
      <c r="A23" s="160"/>
      <c r="B23" s="161"/>
      <c r="C23" s="142"/>
      <c r="D23" s="143"/>
      <c r="E23" s="142"/>
      <c r="F23" s="143"/>
      <c r="G23" s="142"/>
      <c r="H23" s="143"/>
      <c r="I23" s="142"/>
      <c r="J23" s="143"/>
      <c r="K23" s="142"/>
      <c r="L23" s="143"/>
      <c r="M23" s="146"/>
      <c r="N23" s="147"/>
    </row>
    <row r="24" spans="1:14" ht="12.75" customHeight="1">
      <c r="A24" s="160"/>
      <c r="B24" s="161"/>
      <c r="C24" s="142"/>
      <c r="D24" s="143"/>
      <c r="E24" s="142"/>
      <c r="F24" s="143"/>
      <c r="G24" s="142"/>
      <c r="H24" s="143"/>
      <c r="I24" s="142"/>
      <c r="J24" s="143"/>
      <c r="K24" s="142"/>
      <c r="L24" s="143"/>
      <c r="M24" s="146"/>
      <c r="N24" s="147"/>
    </row>
    <row r="25" spans="1:14" ht="12.75" customHeight="1">
      <c r="A25" s="160"/>
      <c r="B25" s="161"/>
      <c r="C25" s="142"/>
      <c r="D25" s="143"/>
      <c r="E25" s="142"/>
      <c r="F25" s="143"/>
      <c r="G25" s="142"/>
      <c r="H25" s="143"/>
      <c r="I25" s="142"/>
      <c r="J25" s="143"/>
      <c r="K25" s="142"/>
      <c r="L25" s="143"/>
      <c r="M25" s="146"/>
      <c r="N25" s="147"/>
    </row>
    <row r="26" spans="1:14" ht="12.75" customHeight="1">
      <c r="A26" s="162"/>
      <c r="B26" s="163"/>
      <c r="C26" s="144"/>
      <c r="D26" s="145"/>
      <c r="E26" s="144"/>
      <c r="F26" s="145"/>
      <c r="G26" s="144"/>
      <c r="H26" s="145"/>
      <c r="I26" s="144"/>
      <c r="J26" s="145"/>
      <c r="K26" s="144"/>
      <c r="L26" s="145"/>
      <c r="M26" s="148"/>
      <c r="N26" s="149"/>
    </row>
    <row r="27" spans="1:14" s="32" customFormat="1" ht="17.25" customHeight="1">
      <c r="A27" s="36">
        <f ca="1">OFFSET(INDIRECT(RIGHT(CELL("filename",$A$1),3)&amp;"C"),FLOOR((ROW()-ROW($P$3))/6,1),FLOOR((COLUMN()-COLUMN($A$39))/2,1),1,1)</f>
        <v>29</v>
      </c>
      <c r="B27" s="84">
        <f>IF(ISERROR(VLOOKUP(DATE(Übersicht!$D$3,$P$1,A27),Feiertage!$A$11:$B$26,2,0)),"",VLOOKUP(DATE(Übersicht!$D$3,$P$1,A27),Feiertage!$A$11:$B$26,2,0))</f>
      </c>
      <c r="C27" s="52">
        <f ca="1">OFFSET(INDIRECT(RIGHT(CELL("filename",$A$1),3)&amp;"C"),FLOOR((ROW()-ROW($P$3))/6,1),FLOOR((COLUMN()-COLUMN($A$39))/2,1),1,1)</f>
        <v>30</v>
      </c>
      <c r="D27" s="85">
        <f>IF(ISERROR(VLOOKUP(DATE(Übersicht!$D$3,$P$1,C27),Feiertage!$A$11:$B$26,2,0)),"",VLOOKUP(DATE(Übersicht!$D$3,$P$1,C27),Feiertage!$A$11:$B$26,2,0))</f>
      </c>
      <c r="E27" s="52">
        <f ca="1">OFFSET(INDIRECT(RIGHT(CELL("filename",$A$1),3)&amp;"C"),FLOOR((ROW()-ROW($P$3))/6,1),FLOOR((COLUMN()-COLUMN($A$39))/2,1),1,1)</f>
      </c>
      <c r="F27" s="85">
        <f>IF(ISERROR(VLOOKUP(DATE(Übersicht!$D$3,$P$1,E27),Feiertage!$A$11:$B$26,2,0)),"",VLOOKUP(DATE(Übersicht!$D$3,$P$1,E27),Feiertage!$A$11:$B$26,2,0))</f>
      </c>
      <c r="G27" s="52">
        <f ca="1">OFFSET(INDIRECT(RIGHT(CELL("filename",$A$1),3)&amp;"C"),FLOOR((ROW()-ROW($P$3))/6,1),FLOOR((COLUMN()-COLUMN($A$39))/2,1),1,1)</f>
      </c>
      <c r="H27" s="85">
        <f>IF(ISERROR(VLOOKUP(DATE(Übersicht!$D$3,$P$1,G27),Feiertage!$A$11:$B$26,2,0)),"",VLOOKUP(DATE(Übersicht!$D$3,$P$1,G27),Feiertage!$A$11:$B$26,2,0))</f>
      </c>
      <c r="I27" s="52">
        <f ca="1">OFFSET(INDIRECT(RIGHT(CELL("filename",$A$1),3)&amp;"C"),FLOOR((ROW()-ROW($P$3))/6,1),FLOOR((COLUMN()-COLUMN($A$39))/2,1),1,1)</f>
      </c>
      <c r="J27" s="85">
        <f>IF(ISERROR(VLOOKUP(DATE(Übersicht!$D$3,$P$1,I27),Feiertage!$A$11:$B$26,2,0)),"",VLOOKUP(DATE(Übersicht!$D$3,$P$1,I27),Feiertage!$A$11:$B$26,2,0))</f>
      </c>
      <c r="K27" s="52">
        <f ca="1">OFFSET(INDIRECT(RIGHT(CELL("filename",$A$1),3)&amp;"C"),FLOOR((ROW()-ROW($P$3))/6,1),FLOOR((COLUMN()-COLUMN($A$39))/2,1),1,1)</f>
      </c>
      <c r="L27" s="85">
        <f>IF(ISERROR(VLOOKUP(DATE(Übersicht!$D$3,$P$1,K27),Feiertage!$A$11:$B$26,2,0)),"",VLOOKUP(DATE(Übersicht!$D$3,$P$1,K27),Feiertage!$A$11:$B$26,2,0))</f>
      </c>
      <c r="M27" s="37">
        <f ca="1">OFFSET(INDIRECT(RIGHT(CELL("filename",$A$1),3)&amp;"C"),FLOOR((ROW()-ROW($P$3))/6,1),FLOOR((COLUMN()-COLUMN($A$39))/2,1),1,1)</f>
      </c>
      <c r="N27" s="86">
        <f>IF(ISERROR(VLOOKUP(DATE(Übersicht!$D$3,$P$1,M27),Feiertage!$A$11:$B$26,2,0)),"",VLOOKUP(DATE(Übersicht!$D$3,$P$1,M27),Feiertage!$A$11:$B$26,2,0))</f>
      </c>
    </row>
    <row r="28" spans="1:14" ht="12.75" customHeight="1">
      <c r="A28" s="160"/>
      <c r="B28" s="161"/>
      <c r="C28" s="142"/>
      <c r="D28" s="143"/>
      <c r="E28" s="142"/>
      <c r="F28" s="143"/>
      <c r="G28" s="142"/>
      <c r="H28" s="143"/>
      <c r="I28" s="142"/>
      <c r="J28" s="143"/>
      <c r="K28" s="142"/>
      <c r="L28" s="143"/>
      <c r="M28" s="146"/>
      <c r="N28" s="147"/>
    </row>
    <row r="29" spans="1:14" ht="12.75" customHeight="1">
      <c r="A29" s="160"/>
      <c r="B29" s="161"/>
      <c r="C29" s="142"/>
      <c r="D29" s="143"/>
      <c r="E29" s="142"/>
      <c r="F29" s="143"/>
      <c r="G29" s="142"/>
      <c r="H29" s="143"/>
      <c r="I29" s="142"/>
      <c r="J29" s="143"/>
      <c r="K29" s="142"/>
      <c r="L29" s="143"/>
      <c r="M29" s="146"/>
      <c r="N29" s="147"/>
    </row>
    <row r="30" spans="1:14" ht="12.75" customHeight="1">
      <c r="A30" s="160"/>
      <c r="B30" s="161"/>
      <c r="C30" s="142"/>
      <c r="D30" s="143"/>
      <c r="E30" s="142"/>
      <c r="F30" s="143"/>
      <c r="G30" s="142"/>
      <c r="H30" s="143"/>
      <c r="I30" s="142"/>
      <c r="J30" s="143"/>
      <c r="K30" s="142"/>
      <c r="L30" s="143"/>
      <c r="M30" s="146"/>
      <c r="N30" s="147"/>
    </row>
    <row r="31" spans="1:14" ht="12.75" customHeight="1">
      <c r="A31" s="160"/>
      <c r="B31" s="161"/>
      <c r="C31" s="142"/>
      <c r="D31" s="143"/>
      <c r="E31" s="142"/>
      <c r="F31" s="143"/>
      <c r="G31" s="142"/>
      <c r="H31" s="143"/>
      <c r="I31" s="142"/>
      <c r="J31" s="143"/>
      <c r="K31" s="142"/>
      <c r="L31" s="143"/>
      <c r="M31" s="146"/>
      <c r="N31" s="147"/>
    </row>
    <row r="32" spans="1:14" ht="12.75" customHeight="1">
      <c r="A32" s="162"/>
      <c r="B32" s="163"/>
      <c r="C32" s="144"/>
      <c r="D32" s="145"/>
      <c r="E32" s="144"/>
      <c r="F32" s="145"/>
      <c r="G32" s="144"/>
      <c r="H32" s="145"/>
      <c r="I32" s="144"/>
      <c r="J32" s="145"/>
      <c r="K32" s="144"/>
      <c r="L32" s="145"/>
      <c r="M32" s="148"/>
      <c r="N32" s="149"/>
    </row>
    <row r="33" spans="1:14" s="32" customFormat="1" ht="17.25" customHeight="1">
      <c r="A33" s="29">
        <f ca="1">OFFSET(INDIRECT(RIGHT(CELL("filename",$A$1),3)&amp;"C"),FLOOR((ROW()-ROW($P$3))/6,1),FLOOR((COLUMN()-COLUMN($A$39))/2,1),1,1)</f>
      </c>
      <c r="B33" s="87">
        <f>IF(ISERROR(VLOOKUP(DATE(Übersicht!$D$3,$P$1,A33),Feiertage!$A$11:$B$26,2,0)),"",VLOOKUP(DATE(Übersicht!$D$3,$P$1,A33),Feiertage!$A$11:$B$26,2,0))</f>
      </c>
      <c r="C33" s="52">
        <f ca="1">OFFSET(INDIRECT(RIGHT(CELL("filename",$A$1),3)&amp;"C"),FLOOR((ROW()-ROW($P$3))/6,1),FLOOR((COLUMN()-COLUMN($A$39))/2,1),1,1)</f>
      </c>
      <c r="D33" s="85">
        <f>IF(ISERROR(VLOOKUP(DATE(Übersicht!$D$3,$P$1,C33),Feiertage!$A$11:$B$26,2,0)),"",VLOOKUP(DATE(Übersicht!$D$3,$P$1,C33),Feiertage!$A$11:$B$26,2,0))</f>
      </c>
      <c r="E33" s="52">
        <f ca="1">OFFSET(INDIRECT(RIGHT(CELL("filename",$A$1),3)&amp;"C"),FLOOR((ROW()-ROW($P$3))/6,1),FLOOR((COLUMN()-COLUMN($A$39))/2,1),1,1)</f>
      </c>
      <c r="F33" s="85">
        <f>IF(ISERROR(VLOOKUP(DATE(Übersicht!$D$3,$P$1,E33),Feiertage!$A$11:$B$26,2,0)),"",VLOOKUP(DATE(Übersicht!$D$3,$P$1,E33),Feiertage!$A$11:$B$26,2,0))</f>
      </c>
      <c r="G33" s="30">
        <f>Übersicht!E12</f>
      </c>
      <c r="H33" s="31"/>
      <c r="I33" s="30">
        <f>Übersicht!F12</f>
      </c>
      <c r="J33" s="31"/>
      <c r="K33" s="133" t="s">
        <v>28</v>
      </c>
      <c r="L33" s="134"/>
      <c r="M33" s="134"/>
      <c r="N33" s="135"/>
    </row>
    <row r="34" spans="1:14" ht="12.75" customHeight="1">
      <c r="A34" s="160"/>
      <c r="B34" s="161"/>
      <c r="C34" s="142"/>
      <c r="D34" s="143"/>
      <c r="E34" s="142"/>
      <c r="F34" s="143"/>
      <c r="G34" s="110"/>
      <c r="H34" s="34"/>
      <c r="I34" s="33"/>
      <c r="J34" s="34"/>
      <c r="K34" s="129"/>
      <c r="L34" s="130"/>
      <c r="M34" s="130"/>
      <c r="N34" s="131"/>
    </row>
    <row r="35" spans="1:14" ht="12.75" customHeight="1">
      <c r="A35" s="160"/>
      <c r="B35" s="161"/>
      <c r="C35" s="142"/>
      <c r="D35" s="143"/>
      <c r="E35" s="142"/>
      <c r="F35" s="143"/>
      <c r="G35" s="110"/>
      <c r="H35" s="34"/>
      <c r="I35" s="33"/>
      <c r="J35" s="34"/>
      <c r="K35" s="129"/>
      <c r="L35" s="130"/>
      <c r="M35" s="130"/>
      <c r="N35" s="131"/>
    </row>
    <row r="36" spans="1:14" ht="12.75" customHeight="1">
      <c r="A36" s="160"/>
      <c r="B36" s="161"/>
      <c r="C36" s="142"/>
      <c r="D36" s="143"/>
      <c r="E36" s="142"/>
      <c r="F36" s="143"/>
      <c r="G36" s="110"/>
      <c r="H36" s="34"/>
      <c r="I36" s="33"/>
      <c r="J36" s="34"/>
      <c r="K36" s="129"/>
      <c r="L36" s="130"/>
      <c r="M36" s="130"/>
      <c r="N36" s="131"/>
    </row>
    <row r="37" spans="1:14" ht="12.75" customHeight="1">
      <c r="A37" s="160"/>
      <c r="B37" s="161"/>
      <c r="C37" s="142"/>
      <c r="D37" s="143"/>
      <c r="E37" s="142"/>
      <c r="F37" s="143"/>
      <c r="G37" s="110"/>
      <c r="H37" s="34"/>
      <c r="I37" s="33"/>
      <c r="J37" s="34"/>
      <c r="K37" s="129"/>
      <c r="L37" s="130"/>
      <c r="M37" s="130"/>
      <c r="N37" s="131"/>
    </row>
    <row r="38" spans="1:14" ht="12.75" customHeight="1">
      <c r="A38" s="164"/>
      <c r="B38" s="165"/>
      <c r="C38" s="154"/>
      <c r="D38" s="155"/>
      <c r="E38" s="154"/>
      <c r="F38" s="155"/>
      <c r="G38" s="111"/>
      <c r="H38" s="39"/>
      <c r="I38" s="38"/>
      <c r="J38" s="39"/>
      <c r="K38" s="136"/>
      <c r="L38" s="137"/>
      <c r="M38" s="137"/>
      <c r="N38" s="138"/>
    </row>
  </sheetData>
  <sheetProtection sheet="1" objects="1" scenarios="1" selectLockedCells="1"/>
  <mergeCells count="52">
    <mergeCell ref="A28:B32"/>
    <mergeCell ref="A34:B38"/>
    <mergeCell ref="A4:B8"/>
    <mergeCell ref="A10:B14"/>
    <mergeCell ref="A16:B20"/>
    <mergeCell ref="A22:B26"/>
    <mergeCell ref="C34:D38"/>
    <mergeCell ref="E34:F38"/>
    <mergeCell ref="K37:N37"/>
    <mergeCell ref="C28:D32"/>
    <mergeCell ref="E28:F32"/>
    <mergeCell ref="G28:H32"/>
    <mergeCell ref="I28:J32"/>
    <mergeCell ref="K34:N34"/>
    <mergeCell ref="K38:N38"/>
    <mergeCell ref="K28:L32"/>
    <mergeCell ref="G22:H26"/>
    <mergeCell ref="I22:J26"/>
    <mergeCell ref="G16:H20"/>
    <mergeCell ref="I16:J20"/>
    <mergeCell ref="C16:D20"/>
    <mergeCell ref="E16:F20"/>
    <mergeCell ref="C22:D26"/>
    <mergeCell ref="E22:F26"/>
    <mergeCell ref="C10:D14"/>
    <mergeCell ref="E10:F14"/>
    <mergeCell ref="G10:H14"/>
    <mergeCell ref="I10:J14"/>
    <mergeCell ref="K4:L8"/>
    <mergeCell ref="M4:N8"/>
    <mergeCell ref="K10:L14"/>
    <mergeCell ref="M10:N14"/>
    <mergeCell ref="A1:N1"/>
    <mergeCell ref="K33:N33"/>
    <mergeCell ref="A2:B2"/>
    <mergeCell ref="C2:D2"/>
    <mergeCell ref="E2:F2"/>
    <mergeCell ref="G2:H2"/>
    <mergeCell ref="C4:D8"/>
    <mergeCell ref="I2:J2"/>
    <mergeCell ref="K2:L2"/>
    <mergeCell ref="M2:N2"/>
    <mergeCell ref="E4:F8"/>
    <mergeCell ref="M28:N32"/>
    <mergeCell ref="K35:N35"/>
    <mergeCell ref="K36:N36"/>
    <mergeCell ref="K22:L26"/>
    <mergeCell ref="M22:N26"/>
    <mergeCell ref="G4:H8"/>
    <mergeCell ref="I4:J8"/>
    <mergeCell ref="K16:L20"/>
    <mergeCell ref="M16:N20"/>
  </mergeCells>
  <conditionalFormatting sqref="N3 M3:M4 M9:N9 M10 M15:N15 M16 M21:N21 M22 M27:N27 M28 B3 A3:A4 A9:B9 A10 A15:B15 A16 A21:B21 A22 A27:B27 A28 A33:B33 A34">
    <cfRule type="expression" priority="1" dxfId="9" stopIfTrue="1">
      <formula>color="Orange"</formula>
    </cfRule>
    <cfRule type="expression" priority="2" dxfId="7" stopIfTrue="1">
      <formula>color="Blau"</formula>
    </cfRule>
    <cfRule type="expression" priority="3" dxfId="10" stopIfTrue="1">
      <formula>color="Grau"</formula>
    </cfRule>
  </conditionalFormatting>
  <conditionalFormatting sqref="G3 I3 E3 C3 K3 C9 E9 G9 I9 K9 C15 E15 G15 I15 K15 C21 E21 G21 I21 K21 C27 E27 G27 I27 K27 C33 E33">
    <cfRule type="expression" priority="4" dxfId="9" stopIfTrue="1">
      <formula>AND(C3="",color="Orange")</formula>
    </cfRule>
    <cfRule type="expression" priority="5" dxfId="7" stopIfTrue="1">
      <formula>AND(C3="",color="Blau")</formula>
    </cfRule>
    <cfRule type="expression" priority="6" dxfId="8" stopIfTrue="1">
      <formula>AND(C3="",color="Grau")</formula>
    </cfRule>
  </conditionalFormatting>
  <conditionalFormatting sqref="D3 F3 H3 J3 L3 D9 F9 H9 J9 L9 D15 F15 H15 J15 L15 D21 F21 H21 J21 L21 D27 F27 H27 J27 L27 D33 F33">
    <cfRule type="expression" priority="7" dxfId="9" stopIfTrue="1">
      <formula>AND(C3="",color="Orange")</formula>
    </cfRule>
    <cfRule type="expression" priority="8" dxfId="7" stopIfTrue="1">
      <formula>AND(C3="",color="Blau")</formula>
    </cfRule>
    <cfRule type="expression" priority="9" dxfId="8" stopIfTrue="1">
      <formula>AND(C3="",color="Grau")</formula>
    </cfRule>
  </conditionalFormatting>
  <conditionalFormatting sqref="C4:L8 C10:L14 C16:L20 C22:L26 C28:L32 C34:F38">
    <cfRule type="expression" priority="10" dxfId="9" stopIfTrue="1">
      <formula>AND(C3="",color="Orange")</formula>
    </cfRule>
    <cfRule type="expression" priority="11" dxfId="7" stopIfTrue="1">
      <formula>AND(C3="",color="Blau")</formula>
    </cfRule>
    <cfRule type="expression" priority="12" dxfId="8" stopIfTrue="1">
      <formula>AND(C3="",color="Grau")</formula>
    </cfRule>
  </conditionalFormatting>
  <conditionalFormatting sqref="A2:N2">
    <cfRule type="expression" priority="13" dxfId="3" stopIfTrue="1">
      <formula>color="Orange"</formula>
    </cfRule>
    <cfRule type="expression" priority="14" dxfId="4" stopIfTrue="1">
      <formula>color="Blau"</formula>
    </cfRule>
    <cfRule type="expression" priority="15" dxfId="5" stopIfTrue="1">
      <formula>color="Grau"</formula>
    </cfRule>
  </conditionalFormatting>
  <printOptions horizontalCentered="1" vertic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r:id="rId2"/>
  <ignoredErrors>
    <ignoredError sqref="B9:B38 B3 L35:N38 L3:N33 C15:C38 C3:C9 D15:D38 D3:D9 E3:J38 K3:K33 K35:K38" 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38"/>
  <sheetViews>
    <sheetView showGridLines="0" showZeros="0" workbookViewId="0" topLeftCell="A1">
      <selection activeCell="G22" sqref="G22:H26"/>
    </sheetView>
  </sheetViews>
  <sheetFormatPr defaultColWidth="11.00390625" defaultRowHeight="12.75"/>
  <cols>
    <col min="1" max="1" width="3.625" style="40" customWidth="1"/>
    <col min="2" max="2" width="12.00390625" style="27" customWidth="1"/>
    <col min="3" max="3" width="3.625" style="40" customWidth="1"/>
    <col min="4" max="4" width="12.00390625" style="27" customWidth="1"/>
    <col min="5" max="5" width="3.625" style="40" customWidth="1"/>
    <col min="6" max="6" width="12.00390625" style="27" customWidth="1"/>
    <col min="7" max="7" width="3.625" style="40" customWidth="1"/>
    <col min="8" max="8" width="12.00390625" style="27" customWidth="1"/>
    <col min="9" max="9" width="3.625" style="40" customWidth="1"/>
    <col min="10" max="10" width="12.00390625" style="27" customWidth="1"/>
    <col min="11" max="11" width="3.625" style="40" customWidth="1"/>
    <col min="12" max="12" width="12.00390625" style="27" customWidth="1"/>
    <col min="13" max="13" width="3.625" style="40" customWidth="1"/>
    <col min="14" max="14" width="12.00390625" style="27" customWidth="1"/>
    <col min="15" max="16384" width="9.00390625" style="35" customWidth="1"/>
  </cols>
  <sheetData>
    <row r="1" spans="1:16" s="27" customFormat="1" ht="45.75" customHeight="1">
      <c r="A1" s="132" t="str">
        <f>"Mai "&amp;Übersicht!$D$3</f>
        <v>Mai 2012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93">
        <v>5</v>
      </c>
    </row>
    <row r="2" spans="1:14" s="28" customFormat="1" ht="19.5" customHeight="1">
      <c r="A2" s="139" t="s">
        <v>21</v>
      </c>
      <c r="B2" s="139"/>
      <c r="C2" s="139" t="s">
        <v>22</v>
      </c>
      <c r="D2" s="139"/>
      <c r="E2" s="139" t="s">
        <v>23</v>
      </c>
      <c r="F2" s="139"/>
      <c r="G2" s="139" t="s">
        <v>24</v>
      </c>
      <c r="H2" s="139"/>
      <c r="I2" s="139" t="s">
        <v>25</v>
      </c>
      <c r="J2" s="139"/>
      <c r="K2" s="139" t="s">
        <v>26</v>
      </c>
      <c r="L2" s="139"/>
      <c r="M2" s="139" t="s">
        <v>27</v>
      </c>
      <c r="N2" s="140"/>
    </row>
    <row r="3" spans="1:14" s="32" customFormat="1" ht="17.25" customHeight="1">
      <c r="A3" s="36">
        <f ca="1">OFFSET(INDIRECT(RIGHT(CELL("filename",$A$1),3)&amp;"C"),FLOOR((ROW()-ROW($P$3))/6,1),FLOOR((COLUMN()-COLUMN($A$39))/2,1),1,1)</f>
      </c>
      <c r="B3" s="84">
        <f>IF(ISERROR(VLOOKUP(DATE(Übersicht!$D$3,$P$1,A3),Feiertage!$A$11:$B$26,2,0)),"",VLOOKUP(DATE(Übersicht!$D$3,$P$1,A3),Feiertage!$A$11:$B$26,2,0))</f>
      </c>
      <c r="C3" s="52">
        <f ca="1">OFFSET(INDIRECT(RIGHT(CELL("filename",$A$1),3)&amp;"C"),FLOOR((ROW()-ROW($P$3))/6,1),FLOOR((COLUMN()-COLUMN($A$39))/2,1),1,1)</f>
      </c>
      <c r="D3" s="85">
        <f>IF(ISERROR(VLOOKUP(DATE(Übersicht!$D$3,$P$1,C3),Feiertage!$A$11:$B$26,2,0)),"",VLOOKUP(DATE(Übersicht!$D$3,$P$1,C3),Feiertage!$A$11:$B$26,2,0))</f>
      </c>
      <c r="E3" s="52">
        <f ca="1">OFFSET(INDIRECT(RIGHT(CELL("filename",$A$1),3)&amp;"C"),FLOOR((ROW()-ROW($P$3))/6,1),FLOOR((COLUMN()-COLUMN($A$39))/2,1),1,1)</f>
        <v>1</v>
      </c>
      <c r="F3" s="85" t="str">
        <f>IF(ISERROR(VLOOKUP(DATE(Übersicht!$D$3,$P$1,E3),Feiertage!$A$11:$B$26,2,0)),"",VLOOKUP(DATE(Übersicht!$D$3,$P$1,E3),Feiertage!$A$11:$B$26,2,0))</f>
        <v>Tag der Arbeit</v>
      </c>
      <c r="G3" s="52">
        <f ca="1">OFFSET(INDIRECT(RIGHT(CELL("filename",$A$1),3)&amp;"C"),FLOOR((ROW()-ROW($P$3))/6,1),FLOOR((COLUMN()-COLUMN($A$39))/2,1),1,1)</f>
        <v>2</v>
      </c>
      <c r="H3" s="85">
        <f>IF(ISERROR(VLOOKUP(DATE(Übersicht!$D$3,$P$1,G3),Feiertage!$A$11:$B$26,2,0)),"",VLOOKUP(DATE(Übersicht!$D$3,$P$1,G3),Feiertage!$A$11:$B$26,2,0))</f>
      </c>
      <c r="I3" s="52">
        <f ca="1">OFFSET(INDIRECT(RIGHT(CELL("filename",$A$1),3)&amp;"C"),FLOOR((ROW()-ROW($P$3))/6,1),FLOOR((COLUMN()-COLUMN($A$39))/2,1),1,1)</f>
        <v>3</v>
      </c>
      <c r="J3" s="85">
        <f>IF(ISERROR(VLOOKUP(DATE(Übersicht!$D$3,$P$1,I3),Feiertage!$A$11:$B$26,2,0)),"",VLOOKUP(DATE(Übersicht!$D$3,$P$1,I3),Feiertage!$A$11:$B$26,2,0))</f>
      </c>
      <c r="K3" s="52">
        <f ca="1">OFFSET(INDIRECT(RIGHT(CELL("filename",$A$1),3)&amp;"C"),FLOOR((ROW()-ROW($P$3))/6,1),FLOOR((COLUMN()-COLUMN($A$39))/2,1),1,1)</f>
        <v>4</v>
      </c>
      <c r="L3" s="85">
        <f>IF(ISERROR(VLOOKUP(DATE(Übersicht!$D$3,$P$1,K3),Feiertage!$A$11:$B$26,2,0)),"",VLOOKUP(DATE(Übersicht!$D$3,$P$1,K3),Feiertage!$A$11:$B$26,2,0))</f>
      </c>
      <c r="M3" s="51">
        <f ca="1">OFFSET(INDIRECT(RIGHT(CELL("filename",$A$1),3)&amp;"C"),FLOOR((ROW()-ROW($P$3))/6,1),FLOOR((COLUMN()-COLUMN($A$39))/2,1),1,1)</f>
        <v>5</v>
      </c>
      <c r="N3" s="86">
        <f>IF(ISERROR(VLOOKUP(DATE(Übersicht!$D$3,$P$1,M3),Feiertage!$A$11:$B$26,2,0)),"",VLOOKUP(DATE(Übersicht!$D$3,$P$1,M3),Feiertage!$A$11:$B$26,2,0))</f>
      </c>
    </row>
    <row r="4" spans="1:14" ht="12.75" customHeight="1">
      <c r="A4" s="160"/>
      <c r="B4" s="161"/>
      <c r="C4" s="142"/>
      <c r="D4" s="143"/>
      <c r="E4" s="142"/>
      <c r="F4" s="143"/>
      <c r="G4" s="142"/>
      <c r="H4" s="143"/>
      <c r="I4" s="142"/>
      <c r="J4" s="143"/>
      <c r="K4" s="142"/>
      <c r="L4" s="143"/>
      <c r="M4" s="146"/>
      <c r="N4" s="147"/>
    </row>
    <row r="5" spans="1:14" ht="12.75" customHeight="1">
      <c r="A5" s="160"/>
      <c r="B5" s="161"/>
      <c r="C5" s="142"/>
      <c r="D5" s="143"/>
      <c r="E5" s="142"/>
      <c r="F5" s="143"/>
      <c r="G5" s="142"/>
      <c r="H5" s="143"/>
      <c r="I5" s="142"/>
      <c r="J5" s="143"/>
      <c r="K5" s="142"/>
      <c r="L5" s="143"/>
      <c r="M5" s="146"/>
      <c r="N5" s="147"/>
    </row>
    <row r="6" spans="1:14" ht="12.75" customHeight="1">
      <c r="A6" s="160"/>
      <c r="B6" s="161"/>
      <c r="C6" s="142"/>
      <c r="D6" s="143"/>
      <c r="E6" s="142"/>
      <c r="F6" s="143"/>
      <c r="G6" s="142"/>
      <c r="H6" s="143"/>
      <c r="I6" s="142"/>
      <c r="J6" s="143"/>
      <c r="K6" s="142"/>
      <c r="L6" s="143"/>
      <c r="M6" s="146"/>
      <c r="N6" s="147"/>
    </row>
    <row r="7" spans="1:14" ht="12.75" customHeight="1">
      <c r="A7" s="160"/>
      <c r="B7" s="161"/>
      <c r="C7" s="142"/>
      <c r="D7" s="143"/>
      <c r="E7" s="142"/>
      <c r="F7" s="143"/>
      <c r="G7" s="142"/>
      <c r="H7" s="143"/>
      <c r="I7" s="142"/>
      <c r="J7" s="143"/>
      <c r="K7" s="142"/>
      <c r="L7" s="143"/>
      <c r="M7" s="146"/>
      <c r="N7" s="147"/>
    </row>
    <row r="8" spans="1:14" ht="12.75" customHeight="1">
      <c r="A8" s="162"/>
      <c r="B8" s="163"/>
      <c r="C8" s="144"/>
      <c r="D8" s="145"/>
      <c r="E8" s="144"/>
      <c r="F8" s="145"/>
      <c r="G8" s="144"/>
      <c r="H8" s="145"/>
      <c r="I8" s="144"/>
      <c r="J8" s="145"/>
      <c r="K8" s="144"/>
      <c r="L8" s="145"/>
      <c r="M8" s="148"/>
      <c r="N8" s="149"/>
    </row>
    <row r="9" spans="1:14" s="32" customFormat="1" ht="17.25" customHeight="1">
      <c r="A9" s="36">
        <f ca="1">OFFSET(INDIRECT(RIGHT(CELL("filename",$A$1),3)&amp;"C"),FLOOR((ROW()-ROW($P$3))/6,1),FLOOR((COLUMN()-COLUMN($A$39))/2,1),1,1)</f>
        <v>6</v>
      </c>
      <c r="B9" s="84">
        <f>IF(ISERROR(VLOOKUP(DATE(Übersicht!$D$3,$P$1,A9),Feiertage!$A$11:$B$26,2,0)),"",VLOOKUP(DATE(Übersicht!$D$3,$P$1,A9),Feiertage!$A$11:$B$26,2,0))</f>
      </c>
      <c r="C9" s="52">
        <f ca="1">OFFSET(INDIRECT(RIGHT(CELL("filename",$A$1),3)&amp;"C"),FLOOR((ROW()-ROW($P$3))/6,1),FLOOR((COLUMN()-COLUMN($A$39))/2,1),1,1)</f>
        <v>7</v>
      </c>
      <c r="D9" s="85">
        <f>IF(ISERROR(VLOOKUP(DATE(Übersicht!$D$3,$P$1,C9),Feiertage!$A$11:$B$26,2,0)),"",VLOOKUP(DATE(Übersicht!$D$3,$P$1,C9),Feiertage!$A$11:$B$26,2,0))</f>
      </c>
      <c r="E9" s="52">
        <f ca="1">OFFSET(INDIRECT(RIGHT(CELL("filename",$A$1),3)&amp;"C"),FLOOR((ROW()-ROW($P$3))/6,1),FLOOR((COLUMN()-COLUMN($A$39))/2,1),1,1)</f>
        <v>8</v>
      </c>
      <c r="F9" s="85">
        <f>IF(ISERROR(VLOOKUP(DATE(Übersicht!$D$3,$P$1,E9),Feiertage!$A$11:$B$26,2,0)),"",VLOOKUP(DATE(Übersicht!$D$3,$P$1,E9),Feiertage!$A$11:$B$26,2,0))</f>
      </c>
      <c r="G9" s="52">
        <f ca="1">OFFSET(INDIRECT(RIGHT(CELL("filename",$A$1),3)&amp;"C"),FLOOR((ROW()-ROW($P$3))/6,1),FLOOR((COLUMN()-COLUMN($A$39))/2,1),1,1)</f>
        <v>9</v>
      </c>
      <c r="H9" s="85">
        <f>IF(ISERROR(VLOOKUP(DATE(Übersicht!$D$3,$P$1,G9),Feiertage!$A$11:$B$26,2,0)),"",VLOOKUP(DATE(Übersicht!$D$3,$P$1,G9),Feiertage!$A$11:$B$26,2,0))</f>
      </c>
      <c r="I9" s="52">
        <f ca="1">OFFSET(INDIRECT(RIGHT(CELL("filename",$A$1),3)&amp;"C"),FLOOR((ROW()-ROW($P$3))/6,1),FLOOR((COLUMN()-COLUMN($A$39))/2,1),1,1)</f>
        <v>10</v>
      </c>
      <c r="J9" s="85">
        <f>IF(ISERROR(VLOOKUP(DATE(Übersicht!$D$3,$P$1,I9),Feiertage!$A$11:$B$26,2,0)),"",VLOOKUP(DATE(Übersicht!$D$3,$P$1,I9),Feiertage!$A$11:$B$26,2,0))</f>
      </c>
      <c r="K9" s="52">
        <f ca="1">OFFSET(INDIRECT(RIGHT(CELL("filename",$A$1),3)&amp;"C"),FLOOR((ROW()-ROW($P$3))/6,1),FLOOR((COLUMN()-COLUMN($A$39))/2,1),1,1)</f>
        <v>11</v>
      </c>
      <c r="L9" s="85">
        <f>IF(ISERROR(VLOOKUP(DATE(Übersicht!$D$3,$P$1,K9),Feiertage!$A$11:$B$26,2,0)),"",VLOOKUP(DATE(Übersicht!$D$3,$P$1,K9),Feiertage!$A$11:$B$26,2,0))</f>
      </c>
      <c r="M9" s="37">
        <f ca="1">OFFSET(INDIRECT(RIGHT(CELL("filename",$A$1),3)&amp;"C"),FLOOR((ROW()-ROW($P$3))/6,1),FLOOR((COLUMN()-COLUMN($A$39))/2,1),1,1)</f>
        <v>12</v>
      </c>
      <c r="N9" s="86">
        <f>IF(ISERROR(VLOOKUP(DATE(Übersicht!$D$3,$P$1,M9),Feiertage!$A$11:$B$26,2,0)),"",VLOOKUP(DATE(Übersicht!$D$3,$P$1,M9),Feiertage!$A$11:$B$26,2,0))</f>
      </c>
    </row>
    <row r="10" spans="1:14" ht="12.75" customHeight="1">
      <c r="A10" s="160"/>
      <c r="B10" s="161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146"/>
      <c r="N10" s="147"/>
    </row>
    <row r="11" spans="1:14" ht="12.75" customHeight="1">
      <c r="A11" s="160"/>
      <c r="B11" s="161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6"/>
      <c r="N11" s="147"/>
    </row>
    <row r="12" spans="1:14" ht="12.75" customHeight="1">
      <c r="A12" s="160"/>
      <c r="B12" s="161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146"/>
      <c r="N12" s="147"/>
    </row>
    <row r="13" spans="1:14" ht="12.75" customHeight="1">
      <c r="A13" s="160"/>
      <c r="B13" s="161"/>
      <c r="C13" s="142"/>
      <c r="D13" s="143"/>
      <c r="E13" s="142"/>
      <c r="F13" s="143"/>
      <c r="G13" s="142"/>
      <c r="H13" s="143"/>
      <c r="I13" s="142"/>
      <c r="J13" s="143"/>
      <c r="K13" s="142"/>
      <c r="L13" s="143"/>
      <c r="M13" s="146"/>
      <c r="N13" s="147"/>
    </row>
    <row r="14" spans="1:14" ht="12.75" customHeight="1">
      <c r="A14" s="162"/>
      <c r="B14" s="163"/>
      <c r="C14" s="144"/>
      <c r="D14" s="145"/>
      <c r="E14" s="144"/>
      <c r="F14" s="145"/>
      <c r="G14" s="144"/>
      <c r="H14" s="145"/>
      <c r="I14" s="144"/>
      <c r="J14" s="145"/>
      <c r="K14" s="144"/>
      <c r="L14" s="145"/>
      <c r="M14" s="148"/>
      <c r="N14" s="149"/>
    </row>
    <row r="15" spans="1:14" s="32" customFormat="1" ht="17.25" customHeight="1">
      <c r="A15" s="36">
        <f ca="1">OFFSET(INDIRECT(RIGHT(CELL("filename",$A$1),3)&amp;"C"),FLOOR((ROW()-ROW($P$3))/6,1),FLOOR((COLUMN()-COLUMN($A$39))/2,1),1,1)</f>
        <v>13</v>
      </c>
      <c r="B15" s="84">
        <f>IF(ISERROR(VLOOKUP(DATE(Übersicht!$D$3,$P$1,A15),Feiertage!$A$11:$B$26,2,0)),"",VLOOKUP(DATE(Übersicht!$D$3,$P$1,A15),Feiertage!$A$11:$B$26,2,0))</f>
      </c>
      <c r="C15" s="52">
        <f ca="1">OFFSET(INDIRECT(RIGHT(CELL("filename",$A$1),3)&amp;"C"),FLOOR((ROW()-ROW($P$3))/6,1),FLOOR((COLUMN()-COLUMN($A$39))/2,1),1,1)</f>
        <v>14</v>
      </c>
      <c r="D15" s="85">
        <f>IF(ISERROR(VLOOKUP(DATE(Übersicht!$D$3,$P$1,C15),Feiertage!$A$11:$B$26,2,0)),"",VLOOKUP(DATE(Übersicht!$D$3,$P$1,C15),Feiertage!$A$11:$B$26,2,0))</f>
      </c>
      <c r="E15" s="52">
        <f ca="1">OFFSET(INDIRECT(RIGHT(CELL("filename",$A$1),3)&amp;"C"),FLOOR((ROW()-ROW($P$3))/6,1),FLOOR((COLUMN()-COLUMN($A$39))/2,1),1,1)</f>
        <v>15</v>
      </c>
      <c r="F15" s="85">
        <f>IF(ISERROR(VLOOKUP(DATE(Übersicht!$D$3,$P$1,E15),Feiertage!$A$11:$B$26,2,0)),"",VLOOKUP(DATE(Übersicht!$D$3,$P$1,E15),Feiertage!$A$11:$B$26,2,0))</f>
      </c>
      <c r="G15" s="52">
        <f ca="1">OFFSET(INDIRECT(RIGHT(CELL("filename",$A$1),3)&amp;"C"),FLOOR((ROW()-ROW($P$3))/6,1),FLOOR((COLUMN()-COLUMN($A$39))/2,1),1,1)</f>
        <v>16</v>
      </c>
      <c r="H15" s="85">
        <f>IF(ISERROR(VLOOKUP(DATE(Übersicht!$D$3,$P$1,G15),Feiertage!$A$11:$B$26,2,0)),"",VLOOKUP(DATE(Übersicht!$D$3,$P$1,G15),Feiertage!$A$11:$B$26,2,0))</f>
      </c>
      <c r="I15" s="52">
        <f ca="1">OFFSET(INDIRECT(RIGHT(CELL("filename",$A$1),3)&amp;"C"),FLOOR((ROW()-ROW($P$3))/6,1),FLOOR((COLUMN()-COLUMN($A$39))/2,1),1,1)</f>
        <v>17</v>
      </c>
      <c r="J15" s="85" t="str">
        <f>IF(ISERROR(VLOOKUP(DATE(Übersicht!$D$3,$P$1,I15),Feiertage!$A$11:$B$26,2,0)),"",VLOOKUP(DATE(Übersicht!$D$3,$P$1,I15),Feiertage!$A$11:$B$26,2,0))</f>
        <v>Christi Himmelfahrt</v>
      </c>
      <c r="K15" s="52">
        <f ca="1">OFFSET(INDIRECT(RIGHT(CELL("filename",$A$1),3)&amp;"C"),FLOOR((ROW()-ROW($P$3))/6,1),FLOOR((COLUMN()-COLUMN($A$39))/2,1),1,1)</f>
        <v>18</v>
      </c>
      <c r="L15" s="85">
        <f>IF(ISERROR(VLOOKUP(DATE(Übersicht!$D$3,$P$1,K15),Feiertage!$A$11:$B$26,2,0)),"",VLOOKUP(DATE(Übersicht!$D$3,$P$1,K15),Feiertage!$A$11:$B$26,2,0))</f>
      </c>
      <c r="M15" s="37">
        <f ca="1">OFFSET(INDIRECT(RIGHT(CELL("filename",$A$1),3)&amp;"C"),FLOOR((ROW()-ROW($P$3))/6,1),FLOOR((COLUMN()-COLUMN($A$39))/2,1),1,1)</f>
        <v>19</v>
      </c>
      <c r="N15" s="86">
        <f>IF(ISERROR(VLOOKUP(DATE(Übersicht!$D$3,$P$1,M15),Feiertage!$A$11:$B$26,2,0)),"",VLOOKUP(DATE(Übersicht!$D$3,$P$1,M15),Feiertage!$A$11:$B$26,2,0))</f>
      </c>
    </row>
    <row r="16" spans="1:14" ht="12.75" customHeight="1">
      <c r="A16" s="160"/>
      <c r="B16" s="161"/>
      <c r="C16" s="142"/>
      <c r="D16" s="143"/>
      <c r="E16" s="142"/>
      <c r="F16" s="143"/>
      <c r="G16" s="142"/>
      <c r="H16" s="143"/>
      <c r="I16" s="142"/>
      <c r="J16" s="143"/>
      <c r="K16" s="142"/>
      <c r="L16" s="143"/>
      <c r="M16" s="146"/>
      <c r="N16" s="147"/>
    </row>
    <row r="17" spans="1:14" ht="12.75" customHeight="1">
      <c r="A17" s="160"/>
      <c r="B17" s="161"/>
      <c r="C17" s="142"/>
      <c r="D17" s="143"/>
      <c r="E17" s="142"/>
      <c r="F17" s="143"/>
      <c r="G17" s="142"/>
      <c r="H17" s="143"/>
      <c r="I17" s="142"/>
      <c r="J17" s="143"/>
      <c r="K17" s="142"/>
      <c r="L17" s="143"/>
      <c r="M17" s="146"/>
      <c r="N17" s="147"/>
    </row>
    <row r="18" spans="1:14" ht="12.75" customHeight="1">
      <c r="A18" s="160"/>
      <c r="B18" s="161"/>
      <c r="C18" s="142"/>
      <c r="D18" s="143"/>
      <c r="E18" s="142"/>
      <c r="F18" s="143"/>
      <c r="G18" s="142"/>
      <c r="H18" s="143"/>
      <c r="I18" s="142"/>
      <c r="J18" s="143"/>
      <c r="K18" s="142"/>
      <c r="L18" s="143"/>
      <c r="M18" s="146"/>
      <c r="N18" s="147"/>
    </row>
    <row r="19" spans="1:14" ht="12.75" customHeight="1">
      <c r="A19" s="160"/>
      <c r="B19" s="161"/>
      <c r="C19" s="142"/>
      <c r="D19" s="143"/>
      <c r="E19" s="142"/>
      <c r="F19" s="143"/>
      <c r="G19" s="142"/>
      <c r="H19" s="143"/>
      <c r="I19" s="142"/>
      <c r="J19" s="143"/>
      <c r="K19" s="142"/>
      <c r="L19" s="143"/>
      <c r="M19" s="146"/>
      <c r="N19" s="147"/>
    </row>
    <row r="20" spans="1:14" ht="12.75" customHeight="1">
      <c r="A20" s="162"/>
      <c r="B20" s="163"/>
      <c r="C20" s="144"/>
      <c r="D20" s="145"/>
      <c r="E20" s="144"/>
      <c r="F20" s="145"/>
      <c r="G20" s="144"/>
      <c r="H20" s="145"/>
      <c r="I20" s="144"/>
      <c r="J20" s="145"/>
      <c r="K20" s="144"/>
      <c r="L20" s="145"/>
      <c r="M20" s="148"/>
      <c r="N20" s="149"/>
    </row>
    <row r="21" spans="1:14" s="32" customFormat="1" ht="17.25" customHeight="1">
      <c r="A21" s="36">
        <f ca="1">OFFSET(INDIRECT(RIGHT(CELL("filename",$A$1),3)&amp;"C"),FLOOR((ROW()-ROW($P$3))/6,1),FLOOR((COLUMN()-COLUMN($A$39))/2,1),1,1)</f>
        <v>20</v>
      </c>
      <c r="B21" s="84">
        <f>IF(ISERROR(VLOOKUP(DATE(Übersicht!$D$3,$P$1,A21),Feiertage!$A$11:$B$26,2,0)),"",VLOOKUP(DATE(Übersicht!$D$3,$P$1,A21),Feiertage!$A$11:$B$26,2,0))</f>
      </c>
      <c r="C21" s="52">
        <f ca="1">OFFSET(INDIRECT(RIGHT(CELL("filename",$A$1),3)&amp;"C"),FLOOR((ROW()-ROW($P$3))/6,1),FLOOR((COLUMN()-COLUMN($A$39))/2,1),1,1)</f>
        <v>21</v>
      </c>
      <c r="D21" s="85">
        <f>IF(ISERROR(VLOOKUP(DATE(Übersicht!$D$3,$P$1,C21),Feiertage!$A$11:$B$26,2,0)),"",VLOOKUP(DATE(Übersicht!$D$3,$P$1,C21),Feiertage!$A$11:$B$26,2,0))</f>
      </c>
      <c r="E21" s="52">
        <f ca="1">OFFSET(INDIRECT(RIGHT(CELL("filename",$A$1),3)&amp;"C"),FLOOR((ROW()-ROW($P$3))/6,1),FLOOR((COLUMN()-COLUMN($A$39))/2,1),1,1)</f>
        <v>22</v>
      </c>
      <c r="F21" s="85">
        <f>IF(ISERROR(VLOOKUP(DATE(Übersicht!$D$3,$P$1,E21),Feiertage!$A$11:$B$26,2,0)),"",VLOOKUP(DATE(Übersicht!$D$3,$P$1,E21),Feiertage!$A$11:$B$26,2,0))</f>
      </c>
      <c r="G21" s="52">
        <f ca="1">OFFSET(INDIRECT(RIGHT(CELL("filename",$A$1),3)&amp;"C"),FLOOR((ROW()-ROW($P$3))/6,1),FLOOR((COLUMN()-COLUMN($A$39))/2,1),1,1)</f>
        <v>23</v>
      </c>
      <c r="H21" s="85">
        <f>IF(ISERROR(VLOOKUP(DATE(Übersicht!$D$3,$P$1,G21),Feiertage!$A$11:$B$26,2,0)),"",VLOOKUP(DATE(Übersicht!$D$3,$P$1,G21),Feiertage!$A$11:$B$26,2,0))</f>
      </c>
      <c r="I21" s="52">
        <f ca="1">OFFSET(INDIRECT(RIGHT(CELL("filename",$A$1),3)&amp;"C"),FLOOR((ROW()-ROW($P$3))/6,1),FLOOR((COLUMN()-COLUMN($A$39))/2,1),1,1)</f>
        <v>24</v>
      </c>
      <c r="J21" s="85">
        <f>IF(ISERROR(VLOOKUP(DATE(Übersicht!$D$3,$P$1,I21),Feiertage!$A$11:$B$26,2,0)),"",VLOOKUP(DATE(Übersicht!$D$3,$P$1,I21),Feiertage!$A$11:$B$26,2,0))</f>
      </c>
      <c r="K21" s="52">
        <f ca="1">OFFSET(INDIRECT(RIGHT(CELL("filename",$A$1),3)&amp;"C"),FLOOR((ROW()-ROW($P$3))/6,1),FLOOR((COLUMN()-COLUMN($A$39))/2,1),1,1)</f>
        <v>25</v>
      </c>
      <c r="L21" s="85">
        <f>IF(ISERROR(VLOOKUP(DATE(Übersicht!$D$3,$P$1,K21),Feiertage!$A$11:$B$26,2,0)),"",VLOOKUP(DATE(Übersicht!$D$3,$P$1,K21),Feiertage!$A$11:$B$26,2,0))</f>
      </c>
      <c r="M21" s="37">
        <f ca="1">OFFSET(INDIRECT(RIGHT(CELL("filename",$A$1),3)&amp;"C"),FLOOR((ROW()-ROW($P$3))/6,1),FLOOR((COLUMN()-COLUMN($A$39))/2,1),1,1)</f>
        <v>26</v>
      </c>
      <c r="N21" s="86">
        <f>IF(ISERROR(VLOOKUP(DATE(Übersicht!$D$3,$P$1,M21),Feiertage!$A$11:$B$26,2,0)),"",VLOOKUP(DATE(Übersicht!$D$3,$P$1,M21),Feiertage!$A$11:$B$26,2,0))</f>
      </c>
    </row>
    <row r="22" spans="1:14" ht="12.75" customHeight="1">
      <c r="A22" s="160"/>
      <c r="B22" s="161"/>
      <c r="C22" s="142"/>
      <c r="D22" s="143"/>
      <c r="E22" s="142"/>
      <c r="F22" s="143"/>
      <c r="G22" s="142"/>
      <c r="H22" s="143"/>
      <c r="I22" s="142"/>
      <c r="J22" s="143"/>
      <c r="K22" s="142"/>
      <c r="L22" s="143"/>
      <c r="M22" s="146"/>
      <c r="N22" s="147"/>
    </row>
    <row r="23" spans="1:14" ht="12.75" customHeight="1">
      <c r="A23" s="160"/>
      <c r="B23" s="161"/>
      <c r="C23" s="142"/>
      <c r="D23" s="143"/>
      <c r="E23" s="142"/>
      <c r="F23" s="143"/>
      <c r="G23" s="142"/>
      <c r="H23" s="143"/>
      <c r="I23" s="142"/>
      <c r="J23" s="143"/>
      <c r="K23" s="142"/>
      <c r="L23" s="143"/>
      <c r="M23" s="146"/>
      <c r="N23" s="147"/>
    </row>
    <row r="24" spans="1:14" ht="12.75" customHeight="1">
      <c r="A24" s="160"/>
      <c r="B24" s="161"/>
      <c r="C24" s="142"/>
      <c r="D24" s="143"/>
      <c r="E24" s="142"/>
      <c r="F24" s="143"/>
      <c r="G24" s="142"/>
      <c r="H24" s="143"/>
      <c r="I24" s="142"/>
      <c r="J24" s="143"/>
      <c r="K24" s="142"/>
      <c r="L24" s="143"/>
      <c r="M24" s="146"/>
      <c r="N24" s="147"/>
    </row>
    <row r="25" spans="1:14" ht="12.75" customHeight="1">
      <c r="A25" s="160"/>
      <c r="B25" s="161"/>
      <c r="C25" s="142"/>
      <c r="D25" s="143"/>
      <c r="E25" s="142"/>
      <c r="F25" s="143"/>
      <c r="G25" s="142"/>
      <c r="H25" s="143"/>
      <c r="I25" s="142"/>
      <c r="J25" s="143"/>
      <c r="K25" s="142"/>
      <c r="L25" s="143"/>
      <c r="M25" s="146"/>
      <c r="N25" s="147"/>
    </row>
    <row r="26" spans="1:14" ht="12.75" customHeight="1">
      <c r="A26" s="162"/>
      <c r="B26" s="163"/>
      <c r="C26" s="144"/>
      <c r="D26" s="145"/>
      <c r="E26" s="144"/>
      <c r="F26" s="145"/>
      <c r="G26" s="144"/>
      <c r="H26" s="145"/>
      <c r="I26" s="144"/>
      <c r="J26" s="145"/>
      <c r="K26" s="144"/>
      <c r="L26" s="145"/>
      <c r="M26" s="148"/>
      <c r="N26" s="149"/>
    </row>
    <row r="27" spans="1:14" s="32" customFormat="1" ht="17.25" customHeight="1">
      <c r="A27" s="36">
        <f ca="1">OFFSET(INDIRECT(RIGHT(CELL("filename",$A$1),3)&amp;"C"),FLOOR((ROW()-ROW($P$3))/6,1),FLOOR((COLUMN()-COLUMN($A$39))/2,1),1,1)</f>
        <v>27</v>
      </c>
      <c r="B27" s="84" t="str">
        <f>IF(ISERROR(VLOOKUP(DATE(Übersicht!$D$3,$P$1,A27),Feiertage!$A$11:$B$26,2,0)),"",VLOOKUP(DATE(Übersicht!$D$3,$P$1,A27),Feiertage!$A$11:$B$26,2,0))</f>
        <v>Pfingstsonntag</v>
      </c>
      <c r="C27" s="52">
        <f ca="1">OFFSET(INDIRECT(RIGHT(CELL("filename",$A$1),3)&amp;"C"),FLOOR((ROW()-ROW($P$3))/6,1),FLOOR((COLUMN()-COLUMN($A$39))/2,1),1,1)</f>
        <v>28</v>
      </c>
      <c r="D27" s="85" t="str">
        <f>IF(ISERROR(VLOOKUP(DATE(Übersicht!$D$3,$P$1,C27),Feiertage!$A$11:$B$26,2,0)),"",VLOOKUP(DATE(Übersicht!$D$3,$P$1,C27),Feiertage!$A$11:$B$26,2,0))</f>
        <v>Pfingstmontag</v>
      </c>
      <c r="E27" s="52">
        <f ca="1">OFFSET(INDIRECT(RIGHT(CELL("filename",$A$1),3)&amp;"C"),FLOOR((ROW()-ROW($P$3))/6,1),FLOOR((COLUMN()-COLUMN($A$39))/2,1),1,1)</f>
        <v>29</v>
      </c>
      <c r="F27" s="85">
        <f>IF(ISERROR(VLOOKUP(DATE(Übersicht!$D$3,$P$1,E27),Feiertage!$A$11:$B$26,2,0)),"",VLOOKUP(DATE(Übersicht!$D$3,$P$1,E27),Feiertage!$A$11:$B$26,2,0))</f>
      </c>
      <c r="G27" s="52">
        <f ca="1">OFFSET(INDIRECT(RIGHT(CELL("filename",$A$1),3)&amp;"C"),FLOOR((ROW()-ROW($P$3))/6,1),FLOOR((COLUMN()-COLUMN($A$39))/2,1),1,1)</f>
        <v>30</v>
      </c>
      <c r="H27" s="85">
        <f>IF(ISERROR(VLOOKUP(DATE(Übersicht!$D$3,$P$1,G27),Feiertage!$A$11:$B$26,2,0)),"",VLOOKUP(DATE(Übersicht!$D$3,$P$1,G27),Feiertage!$A$11:$B$26,2,0))</f>
      </c>
      <c r="I27" s="52">
        <f ca="1">OFFSET(INDIRECT(RIGHT(CELL("filename",$A$1),3)&amp;"C"),FLOOR((ROW()-ROW($P$3))/6,1),FLOOR((COLUMN()-COLUMN($A$39))/2,1),1,1)</f>
        <v>31</v>
      </c>
      <c r="J27" s="85">
        <f>IF(ISERROR(VLOOKUP(DATE(Übersicht!$D$3,$P$1,I27),Feiertage!$A$11:$B$26,2,0)),"",VLOOKUP(DATE(Übersicht!$D$3,$P$1,I27),Feiertage!$A$11:$B$26,2,0))</f>
      </c>
      <c r="K27" s="52">
        <f ca="1">OFFSET(INDIRECT(RIGHT(CELL("filename",$A$1),3)&amp;"C"),FLOOR((ROW()-ROW($P$3))/6,1),FLOOR((COLUMN()-COLUMN($A$39))/2,1),1,1)</f>
      </c>
      <c r="L27" s="85">
        <f>IF(ISERROR(VLOOKUP(DATE(Übersicht!$D$3,$P$1,K27),Feiertage!$A$11:$B$26,2,0)),"",VLOOKUP(DATE(Übersicht!$D$3,$P$1,K27),Feiertage!$A$11:$B$26,2,0))</f>
      </c>
      <c r="M27" s="37">
        <f ca="1">OFFSET(INDIRECT(RIGHT(CELL("filename",$A$1),3)&amp;"C"),FLOOR((ROW()-ROW($P$3))/6,1),FLOOR((COLUMN()-COLUMN($A$39))/2,1),1,1)</f>
      </c>
      <c r="N27" s="86">
        <f>IF(ISERROR(VLOOKUP(DATE(Übersicht!$D$3,$P$1,M27),Feiertage!$A$11:$B$26,2,0)),"",VLOOKUP(DATE(Übersicht!$D$3,$P$1,M27),Feiertage!$A$11:$B$26,2,0))</f>
      </c>
    </row>
    <row r="28" spans="1:14" ht="12.75" customHeight="1">
      <c r="A28" s="160"/>
      <c r="B28" s="161"/>
      <c r="C28" s="142"/>
      <c r="D28" s="143"/>
      <c r="E28" s="142"/>
      <c r="F28" s="143"/>
      <c r="G28" s="142"/>
      <c r="H28" s="143"/>
      <c r="I28" s="142"/>
      <c r="J28" s="143"/>
      <c r="K28" s="142"/>
      <c r="L28" s="143"/>
      <c r="M28" s="146"/>
      <c r="N28" s="147"/>
    </row>
    <row r="29" spans="1:14" ht="12.75" customHeight="1">
      <c r="A29" s="160"/>
      <c r="B29" s="161"/>
      <c r="C29" s="142"/>
      <c r="D29" s="143"/>
      <c r="E29" s="142"/>
      <c r="F29" s="143"/>
      <c r="G29" s="142"/>
      <c r="H29" s="143"/>
      <c r="I29" s="142"/>
      <c r="J29" s="143"/>
      <c r="K29" s="142"/>
      <c r="L29" s="143"/>
      <c r="M29" s="146"/>
      <c r="N29" s="147"/>
    </row>
    <row r="30" spans="1:14" ht="12.75" customHeight="1">
      <c r="A30" s="160"/>
      <c r="B30" s="161"/>
      <c r="C30" s="142"/>
      <c r="D30" s="143"/>
      <c r="E30" s="142"/>
      <c r="F30" s="143"/>
      <c r="G30" s="142"/>
      <c r="H30" s="143"/>
      <c r="I30" s="142"/>
      <c r="J30" s="143"/>
      <c r="K30" s="142"/>
      <c r="L30" s="143"/>
      <c r="M30" s="146"/>
      <c r="N30" s="147"/>
    </row>
    <row r="31" spans="1:14" ht="12.75" customHeight="1">
      <c r="A31" s="160"/>
      <c r="B31" s="161"/>
      <c r="C31" s="142"/>
      <c r="D31" s="143"/>
      <c r="E31" s="142"/>
      <c r="F31" s="143"/>
      <c r="G31" s="142"/>
      <c r="H31" s="143"/>
      <c r="I31" s="142"/>
      <c r="J31" s="143"/>
      <c r="K31" s="142"/>
      <c r="L31" s="143"/>
      <c r="M31" s="146"/>
      <c r="N31" s="147"/>
    </row>
    <row r="32" spans="1:14" ht="12.75" customHeight="1">
      <c r="A32" s="162"/>
      <c r="B32" s="163"/>
      <c r="C32" s="144"/>
      <c r="D32" s="145"/>
      <c r="E32" s="144"/>
      <c r="F32" s="145"/>
      <c r="G32" s="144"/>
      <c r="H32" s="145"/>
      <c r="I32" s="144"/>
      <c r="J32" s="145"/>
      <c r="K32" s="144"/>
      <c r="L32" s="145"/>
      <c r="M32" s="148"/>
      <c r="N32" s="149"/>
    </row>
    <row r="33" spans="1:14" s="32" customFormat="1" ht="17.25" customHeight="1">
      <c r="A33" s="29">
        <f ca="1">OFFSET(INDIRECT(RIGHT(CELL("filename",$A$1),3)&amp;"C"),FLOOR((ROW()-ROW($P$3))/6,1),FLOOR((COLUMN()-COLUMN($A$39))/2,1),1,1)</f>
      </c>
      <c r="B33" s="87">
        <f>IF(ISERROR(VLOOKUP(DATE(Übersicht!$D$3,$P$1,A33),Feiertage!$A$11:$B$26,2,0)),"",VLOOKUP(DATE(Übersicht!$D$3,$P$1,A33),Feiertage!$A$11:$B$26,2,0))</f>
      </c>
      <c r="C33" s="52">
        <f ca="1">OFFSET(INDIRECT(RIGHT(CELL("filename",$A$1),3)&amp;"C"),FLOOR((ROW()-ROW($P$3))/6,1),FLOOR((COLUMN()-COLUMN($A$39))/2,1),1,1)</f>
      </c>
      <c r="D33" s="85">
        <f>IF(ISERROR(VLOOKUP(DATE(Übersicht!$D$3,$P$1,C33),Feiertage!$A$11:$B$26,2,0)),"",VLOOKUP(DATE(Übersicht!$D$3,$P$1,C33),Feiertage!$A$11:$B$26,2,0))</f>
      </c>
      <c r="E33" s="52">
        <f ca="1">OFFSET(INDIRECT(RIGHT(CELL("filename",$A$1),3)&amp;"C"),FLOOR((ROW()-ROW($P$3))/6,1),FLOOR((COLUMN()-COLUMN($A$39))/2,1),1,1)</f>
      </c>
      <c r="F33" s="85">
        <f>IF(ISERROR(VLOOKUP(DATE(Übersicht!$D$3,$P$1,E33),Feiertage!$A$11:$B$26,2,0)),"",VLOOKUP(DATE(Übersicht!$D$3,$P$1,E33),Feiertage!$A$11:$B$26,2,0))</f>
      </c>
      <c r="G33" s="30">
        <f>Übersicht!E12</f>
      </c>
      <c r="H33" s="31"/>
      <c r="I33" s="30">
        <f>Übersicht!F12</f>
      </c>
      <c r="J33" s="31"/>
      <c r="K33" s="133" t="s">
        <v>28</v>
      </c>
      <c r="L33" s="134"/>
      <c r="M33" s="134"/>
      <c r="N33" s="135"/>
    </row>
    <row r="34" spans="1:14" ht="12.75" customHeight="1">
      <c r="A34" s="160"/>
      <c r="B34" s="161"/>
      <c r="C34" s="142"/>
      <c r="D34" s="143"/>
      <c r="E34" s="142"/>
      <c r="F34" s="143"/>
      <c r="G34" s="110"/>
      <c r="H34" s="34"/>
      <c r="I34" s="33"/>
      <c r="J34" s="34"/>
      <c r="K34" s="129"/>
      <c r="L34" s="130"/>
      <c r="M34" s="130"/>
      <c r="N34" s="131"/>
    </row>
    <row r="35" spans="1:14" ht="12.75" customHeight="1">
      <c r="A35" s="160"/>
      <c r="B35" s="161"/>
      <c r="C35" s="142"/>
      <c r="D35" s="143"/>
      <c r="E35" s="142"/>
      <c r="F35" s="143"/>
      <c r="G35" s="110"/>
      <c r="H35" s="34"/>
      <c r="I35" s="33"/>
      <c r="J35" s="34"/>
      <c r="K35" s="129"/>
      <c r="L35" s="130"/>
      <c r="M35" s="130"/>
      <c r="N35" s="131"/>
    </row>
    <row r="36" spans="1:14" ht="12.75" customHeight="1">
      <c r="A36" s="160"/>
      <c r="B36" s="161"/>
      <c r="C36" s="142"/>
      <c r="D36" s="143"/>
      <c r="E36" s="142"/>
      <c r="F36" s="143"/>
      <c r="G36" s="110"/>
      <c r="H36" s="34"/>
      <c r="I36" s="33"/>
      <c r="J36" s="34"/>
      <c r="K36" s="129"/>
      <c r="L36" s="130"/>
      <c r="M36" s="130"/>
      <c r="N36" s="131"/>
    </row>
    <row r="37" spans="1:14" ht="12.75" customHeight="1">
      <c r="A37" s="160"/>
      <c r="B37" s="161"/>
      <c r="C37" s="142"/>
      <c r="D37" s="143"/>
      <c r="E37" s="142"/>
      <c r="F37" s="143"/>
      <c r="G37" s="110"/>
      <c r="H37" s="34"/>
      <c r="I37" s="33"/>
      <c r="J37" s="34"/>
      <c r="K37" s="129"/>
      <c r="L37" s="130"/>
      <c r="M37" s="130"/>
      <c r="N37" s="131"/>
    </row>
    <row r="38" spans="1:14" ht="12.75" customHeight="1">
      <c r="A38" s="164"/>
      <c r="B38" s="165"/>
      <c r="C38" s="154"/>
      <c r="D38" s="155"/>
      <c r="E38" s="154"/>
      <c r="F38" s="155"/>
      <c r="G38" s="111"/>
      <c r="H38" s="39"/>
      <c r="I38" s="38"/>
      <c r="J38" s="39"/>
      <c r="K38" s="136"/>
      <c r="L38" s="137"/>
      <c r="M38" s="137"/>
      <c r="N38" s="138"/>
    </row>
  </sheetData>
  <sheetProtection sheet="1" objects="1" scenarios="1" selectLockedCells="1"/>
  <mergeCells count="52">
    <mergeCell ref="A28:B32"/>
    <mergeCell ref="A34:B38"/>
    <mergeCell ref="A4:B8"/>
    <mergeCell ref="A10:B14"/>
    <mergeCell ref="A16:B20"/>
    <mergeCell ref="A22:B26"/>
    <mergeCell ref="C34:D38"/>
    <mergeCell ref="E34:F38"/>
    <mergeCell ref="K37:N37"/>
    <mergeCell ref="C28:D32"/>
    <mergeCell ref="E28:F32"/>
    <mergeCell ref="G28:H32"/>
    <mergeCell ref="I28:J32"/>
    <mergeCell ref="K34:N34"/>
    <mergeCell ref="K38:N38"/>
    <mergeCell ref="K28:L32"/>
    <mergeCell ref="G22:H26"/>
    <mergeCell ref="I22:J26"/>
    <mergeCell ref="G16:H20"/>
    <mergeCell ref="I16:J20"/>
    <mergeCell ref="C16:D20"/>
    <mergeCell ref="E16:F20"/>
    <mergeCell ref="C22:D26"/>
    <mergeCell ref="E22:F26"/>
    <mergeCell ref="C10:D14"/>
    <mergeCell ref="E10:F14"/>
    <mergeCell ref="G10:H14"/>
    <mergeCell ref="I10:J14"/>
    <mergeCell ref="K4:L8"/>
    <mergeCell ref="M4:N8"/>
    <mergeCell ref="K10:L14"/>
    <mergeCell ref="M10:N14"/>
    <mergeCell ref="A1:N1"/>
    <mergeCell ref="K33:N33"/>
    <mergeCell ref="A2:B2"/>
    <mergeCell ref="C2:D2"/>
    <mergeCell ref="E2:F2"/>
    <mergeCell ref="G2:H2"/>
    <mergeCell ref="C4:D8"/>
    <mergeCell ref="I2:J2"/>
    <mergeCell ref="K2:L2"/>
    <mergeCell ref="M2:N2"/>
    <mergeCell ref="E4:F8"/>
    <mergeCell ref="M28:N32"/>
    <mergeCell ref="K35:N35"/>
    <mergeCell ref="K36:N36"/>
    <mergeCell ref="K22:L26"/>
    <mergeCell ref="M22:N26"/>
    <mergeCell ref="G4:H8"/>
    <mergeCell ref="I4:J8"/>
    <mergeCell ref="K16:L20"/>
    <mergeCell ref="M16:N20"/>
  </mergeCells>
  <conditionalFormatting sqref="N3 M3:M4 M9:N9 M10 M15:N15 M16 M21:N21 M22 M27:N27 M28 B3 A3:A4 A9:B9 A10 A15:B15 A16 A21:B21 A22 A27:B27 A28 A33:B33 A34">
    <cfRule type="expression" priority="1" dxfId="9" stopIfTrue="1">
      <formula>color="Orange"</formula>
    </cfRule>
    <cfRule type="expression" priority="2" dxfId="7" stopIfTrue="1">
      <formula>color="Blau"</formula>
    </cfRule>
    <cfRule type="expression" priority="3" dxfId="10" stopIfTrue="1">
      <formula>color="Grau"</formula>
    </cfRule>
  </conditionalFormatting>
  <conditionalFormatting sqref="G3 I3 E3 C3 K3 C9 E9 G9 I9 K9 C15 E15 G15 I15 K15 C21 E21 G21 I21 K21 C27 E27 G27 I27 K27 C33 E33">
    <cfRule type="expression" priority="4" dxfId="9" stopIfTrue="1">
      <formula>AND(C3="",color="Orange")</formula>
    </cfRule>
    <cfRule type="expression" priority="5" dxfId="7" stopIfTrue="1">
      <formula>AND(C3="",color="Blau")</formula>
    </cfRule>
    <cfRule type="expression" priority="6" dxfId="8" stopIfTrue="1">
      <formula>AND(C3="",color="Grau")</formula>
    </cfRule>
  </conditionalFormatting>
  <conditionalFormatting sqref="D3 F3 H3 J3 L3 D9 F9 H9 J9 L9 D15 F15 H15 J15 L15 D21 F21 H21 J21 L21 D27 F27 H27 J27 L27 D33 F33">
    <cfRule type="expression" priority="7" dxfId="9" stopIfTrue="1">
      <formula>AND(C3="",color="Orange")</formula>
    </cfRule>
    <cfRule type="expression" priority="8" dxfId="7" stopIfTrue="1">
      <formula>AND(C3="",color="Blau")</formula>
    </cfRule>
    <cfRule type="expression" priority="9" dxfId="8" stopIfTrue="1">
      <formula>AND(C3="",color="Grau")</formula>
    </cfRule>
  </conditionalFormatting>
  <conditionalFormatting sqref="C4:L8 C10:L14 C16:L20 C22:L26 C28:L32 C34:F38">
    <cfRule type="expression" priority="10" dxfId="9" stopIfTrue="1">
      <formula>AND(C3="",color="Orange")</formula>
    </cfRule>
    <cfRule type="expression" priority="11" dxfId="7" stopIfTrue="1">
      <formula>AND(C3="",color="Blau")</formula>
    </cfRule>
    <cfRule type="expression" priority="12" dxfId="8" stopIfTrue="1">
      <formula>AND(C3="",color="Grau")</formula>
    </cfRule>
  </conditionalFormatting>
  <conditionalFormatting sqref="A2:N2">
    <cfRule type="expression" priority="13" dxfId="3" stopIfTrue="1">
      <formula>color="Orange"</formula>
    </cfRule>
    <cfRule type="expression" priority="14" dxfId="4" stopIfTrue="1">
      <formula>color="Blau"</formula>
    </cfRule>
    <cfRule type="expression" priority="15" dxfId="5" stopIfTrue="1">
      <formula>color="Grau"</formula>
    </cfRule>
  </conditionalFormatting>
  <printOptions horizontalCentered="1" vertic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r:id="rId2"/>
  <ignoredErrors>
    <ignoredError sqref="B9:B38 B3 L35:N38 L3:N33 C15:C38 C3:C9 D15:D38 D3:D9 E3:J38 K3:K33 K35:K38" 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38"/>
  <sheetViews>
    <sheetView showGridLines="0" showZeros="0" workbookViewId="0" topLeftCell="A1">
      <selection activeCell="G22" sqref="G22:H26"/>
    </sheetView>
  </sheetViews>
  <sheetFormatPr defaultColWidth="11.00390625" defaultRowHeight="12.75"/>
  <cols>
    <col min="1" max="1" width="3.625" style="40" customWidth="1"/>
    <col min="2" max="2" width="12.00390625" style="27" customWidth="1"/>
    <col min="3" max="3" width="3.625" style="40" customWidth="1"/>
    <col min="4" max="4" width="12.00390625" style="27" customWidth="1"/>
    <col min="5" max="5" width="3.625" style="40" customWidth="1"/>
    <col min="6" max="6" width="12.00390625" style="27" customWidth="1"/>
    <col min="7" max="7" width="3.625" style="40" customWidth="1"/>
    <col min="8" max="8" width="12.00390625" style="27" customWidth="1"/>
    <col min="9" max="9" width="3.625" style="40" customWidth="1"/>
    <col min="10" max="10" width="12.00390625" style="27" customWidth="1"/>
    <col min="11" max="11" width="3.625" style="40" customWidth="1"/>
    <col min="12" max="12" width="12.00390625" style="27" customWidth="1"/>
    <col min="13" max="13" width="3.625" style="40" customWidth="1"/>
    <col min="14" max="14" width="12.00390625" style="27" customWidth="1"/>
    <col min="15" max="16384" width="9.00390625" style="35" customWidth="1"/>
  </cols>
  <sheetData>
    <row r="1" spans="1:16" s="27" customFormat="1" ht="45.75" customHeight="1">
      <c r="A1" s="132" t="str">
        <f>"Juni "&amp;Übersicht!$D$3</f>
        <v>Juni 2012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93">
        <v>6</v>
      </c>
    </row>
    <row r="2" spans="1:14" s="28" customFormat="1" ht="19.5" customHeight="1">
      <c r="A2" s="139" t="s">
        <v>21</v>
      </c>
      <c r="B2" s="139"/>
      <c r="C2" s="139" t="s">
        <v>22</v>
      </c>
      <c r="D2" s="139"/>
      <c r="E2" s="139" t="s">
        <v>23</v>
      </c>
      <c r="F2" s="139"/>
      <c r="G2" s="139" t="s">
        <v>24</v>
      </c>
      <c r="H2" s="139"/>
      <c r="I2" s="139" t="s">
        <v>25</v>
      </c>
      <c r="J2" s="139"/>
      <c r="K2" s="139" t="s">
        <v>26</v>
      </c>
      <c r="L2" s="139"/>
      <c r="M2" s="139" t="s">
        <v>27</v>
      </c>
      <c r="N2" s="140"/>
    </row>
    <row r="3" spans="1:14" s="32" customFormat="1" ht="17.25" customHeight="1">
      <c r="A3" s="36">
        <f ca="1">OFFSET(INDIRECT(RIGHT(CELL("filename",$A$1),3)&amp;"C"),FLOOR((ROW()-ROW($P$3))/6,1),FLOOR((COLUMN()-COLUMN($A$39))/2,1),1,1)</f>
      </c>
      <c r="B3" s="84">
        <f>IF(ISERROR(VLOOKUP(DATE(Übersicht!$D$3,$P$1,A3),Feiertage!$A$11:$B$26,2,0)),"",VLOOKUP(DATE(Übersicht!$D$3,$P$1,A3),Feiertage!$A$11:$B$26,2,0))</f>
      </c>
      <c r="C3" s="52">
        <f ca="1">OFFSET(INDIRECT(RIGHT(CELL("filename",$A$1),3)&amp;"C"),FLOOR((ROW()-ROW($P$3))/6,1),FLOOR((COLUMN()-COLUMN($A$39))/2,1),1,1)</f>
      </c>
      <c r="D3" s="85">
        <f>IF(ISERROR(VLOOKUP(DATE(Übersicht!$D$3,$P$1,C3),Feiertage!$A$11:$B$26,2,0)),"",VLOOKUP(DATE(Übersicht!$D$3,$P$1,C3),Feiertage!$A$11:$B$26,2,0))</f>
      </c>
      <c r="E3" s="52">
        <f ca="1">OFFSET(INDIRECT(RIGHT(CELL("filename",$A$1),3)&amp;"C"),FLOOR((ROW()-ROW($P$3))/6,1),FLOOR((COLUMN()-COLUMN($A$39))/2,1),1,1)</f>
      </c>
      <c r="F3" s="85">
        <f>IF(ISERROR(VLOOKUP(DATE(Übersicht!$D$3,$P$1,E3),Feiertage!$A$11:$B$26,2,0)),"",VLOOKUP(DATE(Übersicht!$D$3,$P$1,E3),Feiertage!$A$11:$B$26,2,0))</f>
      </c>
      <c r="G3" s="52">
        <f ca="1">OFFSET(INDIRECT(RIGHT(CELL("filename",$A$1),3)&amp;"C"),FLOOR((ROW()-ROW($P$3))/6,1),FLOOR((COLUMN()-COLUMN($A$39))/2,1),1,1)</f>
      </c>
      <c r="H3" s="85">
        <f>IF(ISERROR(VLOOKUP(DATE(Übersicht!$D$3,$P$1,G3),Feiertage!$A$11:$B$26,2,0)),"",VLOOKUP(DATE(Übersicht!$D$3,$P$1,G3),Feiertage!$A$11:$B$26,2,0))</f>
      </c>
      <c r="I3" s="52">
        <f ca="1">OFFSET(INDIRECT(RIGHT(CELL("filename",$A$1),3)&amp;"C"),FLOOR((ROW()-ROW($P$3))/6,1),FLOOR((COLUMN()-COLUMN($A$39))/2,1),1,1)</f>
      </c>
      <c r="J3" s="85">
        <f>IF(ISERROR(VLOOKUP(DATE(Übersicht!$D$3,$P$1,I3),Feiertage!$A$11:$B$26,2,0)),"",VLOOKUP(DATE(Übersicht!$D$3,$P$1,I3),Feiertage!$A$11:$B$26,2,0))</f>
      </c>
      <c r="K3" s="52">
        <f ca="1">OFFSET(INDIRECT(RIGHT(CELL("filename",$A$1),3)&amp;"C"),FLOOR((ROW()-ROW($P$3))/6,1),FLOOR((COLUMN()-COLUMN($A$39))/2,1),1,1)</f>
        <v>1</v>
      </c>
      <c r="L3" s="85">
        <f>IF(ISERROR(VLOOKUP(DATE(Übersicht!$D$3,$P$1,K3),Feiertage!$A$11:$B$26,2,0)),"",VLOOKUP(DATE(Übersicht!$D$3,$P$1,K3),Feiertage!$A$11:$B$26,2,0))</f>
      </c>
      <c r="M3" s="51">
        <f ca="1">OFFSET(INDIRECT(RIGHT(CELL("filename",$A$1),3)&amp;"C"),FLOOR((ROW()-ROW($P$3))/6,1),FLOOR((COLUMN()-COLUMN($A$39))/2,1),1,1)</f>
        <v>2</v>
      </c>
      <c r="N3" s="86">
        <f>IF(ISERROR(VLOOKUP(DATE(Übersicht!$D$3,$P$1,M3),Feiertage!$A$11:$B$26,2,0)),"",VLOOKUP(DATE(Übersicht!$D$3,$P$1,M3),Feiertage!$A$11:$B$26,2,0))</f>
      </c>
    </row>
    <row r="4" spans="1:14" ht="12.75" customHeight="1">
      <c r="A4" s="160"/>
      <c r="B4" s="161"/>
      <c r="C4" s="142"/>
      <c r="D4" s="143"/>
      <c r="E4" s="142"/>
      <c r="F4" s="143"/>
      <c r="G4" s="142"/>
      <c r="H4" s="143"/>
      <c r="I4" s="142"/>
      <c r="J4" s="143"/>
      <c r="K4" s="142"/>
      <c r="L4" s="143"/>
      <c r="M4" s="146"/>
      <c r="N4" s="147"/>
    </row>
    <row r="5" spans="1:14" ht="12.75" customHeight="1">
      <c r="A5" s="160"/>
      <c r="B5" s="161"/>
      <c r="C5" s="142"/>
      <c r="D5" s="143"/>
      <c r="E5" s="142"/>
      <c r="F5" s="143"/>
      <c r="G5" s="142"/>
      <c r="H5" s="143"/>
      <c r="I5" s="142"/>
      <c r="J5" s="143"/>
      <c r="K5" s="142"/>
      <c r="L5" s="143"/>
      <c r="M5" s="146"/>
      <c r="N5" s="147"/>
    </row>
    <row r="6" spans="1:14" ht="12.75" customHeight="1">
      <c r="A6" s="160"/>
      <c r="B6" s="161"/>
      <c r="C6" s="142"/>
      <c r="D6" s="143"/>
      <c r="E6" s="142"/>
      <c r="F6" s="143"/>
      <c r="G6" s="142"/>
      <c r="H6" s="143"/>
      <c r="I6" s="142"/>
      <c r="J6" s="143"/>
      <c r="K6" s="142"/>
      <c r="L6" s="143"/>
      <c r="M6" s="146"/>
      <c r="N6" s="147"/>
    </row>
    <row r="7" spans="1:14" ht="12.75" customHeight="1">
      <c r="A7" s="160"/>
      <c r="B7" s="161"/>
      <c r="C7" s="142"/>
      <c r="D7" s="143"/>
      <c r="E7" s="142"/>
      <c r="F7" s="143"/>
      <c r="G7" s="142"/>
      <c r="H7" s="143"/>
      <c r="I7" s="142"/>
      <c r="J7" s="143"/>
      <c r="K7" s="142"/>
      <c r="L7" s="143"/>
      <c r="M7" s="146"/>
      <c r="N7" s="147"/>
    </row>
    <row r="8" spans="1:14" ht="12.75" customHeight="1">
      <c r="A8" s="162"/>
      <c r="B8" s="163"/>
      <c r="C8" s="144"/>
      <c r="D8" s="145"/>
      <c r="E8" s="144"/>
      <c r="F8" s="145"/>
      <c r="G8" s="144"/>
      <c r="H8" s="145"/>
      <c r="I8" s="144"/>
      <c r="J8" s="145"/>
      <c r="K8" s="144"/>
      <c r="L8" s="145"/>
      <c r="M8" s="148"/>
      <c r="N8" s="149"/>
    </row>
    <row r="9" spans="1:14" s="32" customFormat="1" ht="17.25" customHeight="1">
      <c r="A9" s="36">
        <f ca="1">OFFSET(INDIRECT(RIGHT(CELL("filename",$A$1),3)&amp;"C"),FLOOR((ROW()-ROW($P$3))/6,1),FLOOR((COLUMN()-COLUMN($A$39))/2,1),1,1)</f>
        <v>3</v>
      </c>
      <c r="B9" s="84">
        <f>IF(ISERROR(VLOOKUP(DATE(Übersicht!$D$3,$P$1,A9),Feiertage!$A$11:$B$26,2,0)),"",VLOOKUP(DATE(Übersicht!$D$3,$P$1,A9),Feiertage!$A$11:$B$26,2,0))</f>
      </c>
      <c r="C9" s="52">
        <f ca="1">OFFSET(INDIRECT(RIGHT(CELL("filename",$A$1),3)&amp;"C"),FLOOR((ROW()-ROW($P$3))/6,1),FLOOR((COLUMN()-COLUMN($A$39))/2,1),1,1)</f>
        <v>4</v>
      </c>
      <c r="D9" s="85">
        <f>IF(ISERROR(VLOOKUP(DATE(Übersicht!$D$3,$P$1,C9),Feiertage!$A$11:$B$26,2,0)),"",VLOOKUP(DATE(Übersicht!$D$3,$P$1,C9),Feiertage!$A$11:$B$26,2,0))</f>
      </c>
      <c r="E9" s="52">
        <f ca="1">OFFSET(INDIRECT(RIGHT(CELL("filename",$A$1),3)&amp;"C"),FLOOR((ROW()-ROW($P$3))/6,1),FLOOR((COLUMN()-COLUMN($A$39))/2,1),1,1)</f>
        <v>5</v>
      </c>
      <c r="F9" s="85">
        <f>IF(ISERROR(VLOOKUP(DATE(Übersicht!$D$3,$P$1,E9),Feiertage!$A$11:$B$26,2,0)),"",VLOOKUP(DATE(Übersicht!$D$3,$P$1,E9),Feiertage!$A$11:$B$26,2,0))</f>
      </c>
      <c r="G9" s="52">
        <f ca="1">OFFSET(INDIRECT(RIGHT(CELL("filename",$A$1),3)&amp;"C"),FLOOR((ROW()-ROW($P$3))/6,1),FLOOR((COLUMN()-COLUMN($A$39))/2,1),1,1)</f>
        <v>6</v>
      </c>
      <c r="H9" s="85">
        <f>IF(ISERROR(VLOOKUP(DATE(Übersicht!$D$3,$P$1,G9),Feiertage!$A$11:$B$26,2,0)),"",VLOOKUP(DATE(Übersicht!$D$3,$P$1,G9),Feiertage!$A$11:$B$26,2,0))</f>
      </c>
      <c r="I9" s="52">
        <f ca="1">OFFSET(INDIRECT(RIGHT(CELL("filename",$A$1),3)&amp;"C"),FLOOR((ROW()-ROW($P$3))/6,1),FLOOR((COLUMN()-COLUMN($A$39))/2,1),1,1)</f>
        <v>7</v>
      </c>
      <c r="J9" s="85" t="str">
        <f>IF(ISERROR(VLOOKUP(DATE(Übersicht!$D$3,$P$1,I9),Feiertage!$A$11:$B$26,2,0)),"",VLOOKUP(DATE(Übersicht!$D$3,$P$1,I9),Feiertage!$A$11:$B$26,2,0))</f>
        <v>Fronleichnam</v>
      </c>
      <c r="K9" s="52">
        <f ca="1">OFFSET(INDIRECT(RIGHT(CELL("filename",$A$1),3)&amp;"C"),FLOOR((ROW()-ROW($P$3))/6,1),FLOOR((COLUMN()-COLUMN($A$39))/2,1),1,1)</f>
        <v>8</v>
      </c>
      <c r="L9" s="85">
        <f>IF(ISERROR(VLOOKUP(DATE(Übersicht!$D$3,$P$1,K9),Feiertage!$A$11:$B$26,2,0)),"",VLOOKUP(DATE(Übersicht!$D$3,$P$1,K9),Feiertage!$A$11:$B$26,2,0))</f>
      </c>
      <c r="M9" s="37">
        <f ca="1">OFFSET(INDIRECT(RIGHT(CELL("filename",$A$1),3)&amp;"C"),FLOOR((ROW()-ROW($P$3))/6,1),FLOOR((COLUMN()-COLUMN($A$39))/2,1),1,1)</f>
        <v>9</v>
      </c>
      <c r="N9" s="86">
        <f>IF(ISERROR(VLOOKUP(DATE(Übersicht!$D$3,$P$1,M9),Feiertage!$A$11:$B$26,2,0)),"",VLOOKUP(DATE(Übersicht!$D$3,$P$1,M9),Feiertage!$A$11:$B$26,2,0))</f>
      </c>
    </row>
    <row r="10" spans="1:14" ht="12.75" customHeight="1">
      <c r="A10" s="160"/>
      <c r="B10" s="161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146"/>
      <c r="N10" s="147"/>
    </row>
    <row r="11" spans="1:14" ht="12.75" customHeight="1">
      <c r="A11" s="160"/>
      <c r="B11" s="161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6"/>
      <c r="N11" s="147"/>
    </row>
    <row r="12" spans="1:14" ht="12.75" customHeight="1">
      <c r="A12" s="160"/>
      <c r="B12" s="161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146"/>
      <c r="N12" s="147"/>
    </row>
    <row r="13" spans="1:14" ht="12.75" customHeight="1">
      <c r="A13" s="160"/>
      <c r="B13" s="161"/>
      <c r="C13" s="142"/>
      <c r="D13" s="143"/>
      <c r="E13" s="142"/>
      <c r="F13" s="143"/>
      <c r="G13" s="142"/>
      <c r="H13" s="143"/>
      <c r="I13" s="142"/>
      <c r="J13" s="143"/>
      <c r="K13" s="142"/>
      <c r="L13" s="143"/>
      <c r="M13" s="146"/>
      <c r="N13" s="147"/>
    </row>
    <row r="14" spans="1:14" ht="12.75" customHeight="1">
      <c r="A14" s="162"/>
      <c r="B14" s="163"/>
      <c r="C14" s="144"/>
      <c r="D14" s="145"/>
      <c r="E14" s="144"/>
      <c r="F14" s="145"/>
      <c r="G14" s="144"/>
      <c r="H14" s="145"/>
      <c r="I14" s="144"/>
      <c r="J14" s="145"/>
      <c r="K14" s="144"/>
      <c r="L14" s="145"/>
      <c r="M14" s="148"/>
      <c r="N14" s="149"/>
    </row>
    <row r="15" spans="1:14" s="32" customFormat="1" ht="17.25" customHeight="1">
      <c r="A15" s="36">
        <f ca="1">OFFSET(INDIRECT(RIGHT(CELL("filename",$A$1),3)&amp;"C"),FLOOR((ROW()-ROW($P$3))/6,1),FLOOR((COLUMN()-COLUMN($A$39))/2,1),1,1)</f>
        <v>10</v>
      </c>
      <c r="B15" s="84">
        <f>IF(ISERROR(VLOOKUP(DATE(Übersicht!$D$3,$P$1,A15),Feiertage!$A$11:$B$26,2,0)),"",VLOOKUP(DATE(Übersicht!$D$3,$P$1,A15),Feiertage!$A$11:$B$26,2,0))</f>
      </c>
      <c r="C15" s="52">
        <f ca="1">OFFSET(INDIRECT(RIGHT(CELL("filename",$A$1),3)&amp;"C"),FLOOR((ROW()-ROW($P$3))/6,1),FLOOR((COLUMN()-COLUMN($A$39))/2,1),1,1)</f>
        <v>11</v>
      </c>
      <c r="D15" s="85">
        <f>IF(ISERROR(VLOOKUP(DATE(Übersicht!$D$3,$P$1,C15),Feiertage!$A$11:$B$26,2,0)),"",VLOOKUP(DATE(Übersicht!$D$3,$P$1,C15),Feiertage!$A$11:$B$26,2,0))</f>
      </c>
      <c r="E15" s="52">
        <f ca="1">OFFSET(INDIRECT(RIGHT(CELL("filename",$A$1),3)&amp;"C"),FLOOR((ROW()-ROW($P$3))/6,1),FLOOR((COLUMN()-COLUMN($A$39))/2,1),1,1)</f>
        <v>12</v>
      </c>
      <c r="F15" s="85">
        <f>IF(ISERROR(VLOOKUP(DATE(Übersicht!$D$3,$P$1,E15),Feiertage!$A$11:$B$26,2,0)),"",VLOOKUP(DATE(Übersicht!$D$3,$P$1,E15),Feiertage!$A$11:$B$26,2,0))</f>
      </c>
      <c r="G15" s="52">
        <f ca="1">OFFSET(INDIRECT(RIGHT(CELL("filename",$A$1),3)&amp;"C"),FLOOR((ROW()-ROW($P$3))/6,1),FLOOR((COLUMN()-COLUMN($A$39))/2,1),1,1)</f>
        <v>13</v>
      </c>
      <c r="H15" s="85">
        <f>IF(ISERROR(VLOOKUP(DATE(Übersicht!$D$3,$P$1,G15),Feiertage!$A$11:$B$26,2,0)),"",VLOOKUP(DATE(Übersicht!$D$3,$P$1,G15),Feiertage!$A$11:$B$26,2,0))</f>
      </c>
      <c r="I15" s="52">
        <f ca="1">OFFSET(INDIRECT(RIGHT(CELL("filename",$A$1),3)&amp;"C"),FLOOR((ROW()-ROW($P$3))/6,1),FLOOR((COLUMN()-COLUMN($A$39))/2,1),1,1)</f>
        <v>14</v>
      </c>
      <c r="J15" s="85">
        <f>IF(ISERROR(VLOOKUP(DATE(Übersicht!$D$3,$P$1,I15),Feiertage!$A$11:$B$26,2,0)),"",VLOOKUP(DATE(Übersicht!$D$3,$P$1,I15),Feiertage!$A$11:$B$26,2,0))</f>
      </c>
      <c r="K15" s="52">
        <f ca="1">OFFSET(INDIRECT(RIGHT(CELL("filename",$A$1),3)&amp;"C"),FLOOR((ROW()-ROW($P$3))/6,1),FLOOR((COLUMN()-COLUMN($A$39))/2,1),1,1)</f>
        <v>15</v>
      </c>
      <c r="L15" s="85">
        <f>IF(ISERROR(VLOOKUP(DATE(Übersicht!$D$3,$P$1,K15),Feiertage!$A$11:$B$26,2,0)),"",VLOOKUP(DATE(Übersicht!$D$3,$P$1,K15),Feiertage!$A$11:$B$26,2,0))</f>
      </c>
      <c r="M15" s="37">
        <f ca="1">OFFSET(INDIRECT(RIGHT(CELL("filename",$A$1),3)&amp;"C"),FLOOR((ROW()-ROW($P$3))/6,1),FLOOR((COLUMN()-COLUMN($A$39))/2,1),1,1)</f>
        <v>16</v>
      </c>
      <c r="N15" s="86">
        <f>IF(ISERROR(VLOOKUP(DATE(Übersicht!$D$3,$P$1,M15),Feiertage!$A$11:$B$26,2,0)),"",VLOOKUP(DATE(Übersicht!$D$3,$P$1,M15),Feiertage!$A$11:$B$26,2,0))</f>
      </c>
    </row>
    <row r="16" spans="1:14" ht="12.75" customHeight="1">
      <c r="A16" s="160"/>
      <c r="B16" s="161"/>
      <c r="C16" s="142"/>
      <c r="D16" s="143"/>
      <c r="E16" s="142"/>
      <c r="F16" s="143"/>
      <c r="G16" s="142"/>
      <c r="H16" s="143"/>
      <c r="I16" s="142"/>
      <c r="J16" s="143"/>
      <c r="K16" s="142"/>
      <c r="L16" s="143"/>
      <c r="M16" s="146"/>
      <c r="N16" s="147"/>
    </row>
    <row r="17" spans="1:14" ht="12.75" customHeight="1">
      <c r="A17" s="160"/>
      <c r="B17" s="161"/>
      <c r="C17" s="142"/>
      <c r="D17" s="143"/>
      <c r="E17" s="142"/>
      <c r="F17" s="143"/>
      <c r="G17" s="142"/>
      <c r="H17" s="143"/>
      <c r="I17" s="142"/>
      <c r="J17" s="143"/>
      <c r="K17" s="142"/>
      <c r="L17" s="143"/>
      <c r="M17" s="146"/>
      <c r="N17" s="147"/>
    </row>
    <row r="18" spans="1:14" ht="12.75" customHeight="1">
      <c r="A18" s="160"/>
      <c r="B18" s="161"/>
      <c r="C18" s="142"/>
      <c r="D18" s="143"/>
      <c r="E18" s="142"/>
      <c r="F18" s="143"/>
      <c r="G18" s="142"/>
      <c r="H18" s="143"/>
      <c r="I18" s="142"/>
      <c r="J18" s="143"/>
      <c r="K18" s="142"/>
      <c r="L18" s="143"/>
      <c r="M18" s="146"/>
      <c r="N18" s="147"/>
    </row>
    <row r="19" spans="1:14" ht="12.75" customHeight="1">
      <c r="A19" s="160"/>
      <c r="B19" s="161"/>
      <c r="C19" s="142"/>
      <c r="D19" s="143"/>
      <c r="E19" s="142"/>
      <c r="F19" s="143"/>
      <c r="G19" s="142"/>
      <c r="H19" s="143"/>
      <c r="I19" s="142"/>
      <c r="J19" s="143"/>
      <c r="K19" s="142"/>
      <c r="L19" s="143"/>
      <c r="M19" s="146"/>
      <c r="N19" s="147"/>
    </row>
    <row r="20" spans="1:14" ht="12.75" customHeight="1">
      <c r="A20" s="162"/>
      <c r="B20" s="163"/>
      <c r="C20" s="144"/>
      <c r="D20" s="145"/>
      <c r="E20" s="144"/>
      <c r="F20" s="145"/>
      <c r="G20" s="144"/>
      <c r="H20" s="145"/>
      <c r="I20" s="144"/>
      <c r="J20" s="145"/>
      <c r="K20" s="144"/>
      <c r="L20" s="145"/>
      <c r="M20" s="148"/>
      <c r="N20" s="149"/>
    </row>
    <row r="21" spans="1:14" s="32" customFormat="1" ht="17.25" customHeight="1">
      <c r="A21" s="36">
        <f ca="1">OFFSET(INDIRECT(RIGHT(CELL("filename",$A$1),3)&amp;"C"),FLOOR((ROW()-ROW($P$3))/6,1),FLOOR((COLUMN()-COLUMN($A$39))/2,1),1,1)</f>
        <v>17</v>
      </c>
      <c r="B21" s="84">
        <f>IF(ISERROR(VLOOKUP(DATE(Übersicht!$D$3,$P$1,A21),Feiertage!$A$11:$B$26,2,0)),"",VLOOKUP(DATE(Übersicht!$D$3,$P$1,A21),Feiertage!$A$11:$B$26,2,0))</f>
      </c>
      <c r="C21" s="52">
        <f ca="1">OFFSET(INDIRECT(RIGHT(CELL("filename",$A$1),3)&amp;"C"),FLOOR((ROW()-ROW($P$3))/6,1),FLOOR((COLUMN()-COLUMN($A$39))/2,1),1,1)</f>
        <v>18</v>
      </c>
      <c r="D21" s="85">
        <f>IF(ISERROR(VLOOKUP(DATE(Übersicht!$D$3,$P$1,C21),Feiertage!$A$11:$B$26,2,0)),"",VLOOKUP(DATE(Übersicht!$D$3,$P$1,C21),Feiertage!$A$11:$B$26,2,0))</f>
      </c>
      <c r="E21" s="52">
        <f ca="1">OFFSET(INDIRECT(RIGHT(CELL("filename",$A$1),3)&amp;"C"),FLOOR((ROW()-ROW($P$3))/6,1),FLOOR((COLUMN()-COLUMN($A$39))/2,1),1,1)</f>
        <v>19</v>
      </c>
      <c r="F21" s="85">
        <f>IF(ISERROR(VLOOKUP(DATE(Übersicht!$D$3,$P$1,E21),Feiertage!$A$11:$B$26,2,0)),"",VLOOKUP(DATE(Übersicht!$D$3,$P$1,E21),Feiertage!$A$11:$B$26,2,0))</f>
      </c>
      <c r="G21" s="52">
        <f ca="1">OFFSET(INDIRECT(RIGHT(CELL("filename",$A$1),3)&amp;"C"),FLOOR((ROW()-ROW($P$3))/6,1),FLOOR((COLUMN()-COLUMN($A$39))/2,1),1,1)</f>
        <v>20</v>
      </c>
      <c r="H21" s="85">
        <f>IF(ISERROR(VLOOKUP(DATE(Übersicht!$D$3,$P$1,G21),Feiertage!$A$11:$B$26,2,0)),"",VLOOKUP(DATE(Übersicht!$D$3,$P$1,G21),Feiertage!$A$11:$B$26,2,0))</f>
      </c>
      <c r="I21" s="52">
        <f ca="1">OFFSET(INDIRECT(RIGHT(CELL("filename",$A$1),3)&amp;"C"),FLOOR((ROW()-ROW($P$3))/6,1),FLOOR((COLUMN()-COLUMN($A$39))/2,1),1,1)</f>
        <v>21</v>
      </c>
      <c r="J21" s="85">
        <f>IF(ISERROR(VLOOKUP(DATE(Übersicht!$D$3,$P$1,I21),Feiertage!$A$11:$B$26,2,0)),"",VLOOKUP(DATE(Übersicht!$D$3,$P$1,I21),Feiertage!$A$11:$B$26,2,0))</f>
      </c>
      <c r="K21" s="52">
        <f ca="1">OFFSET(INDIRECT(RIGHT(CELL("filename",$A$1),3)&amp;"C"),FLOOR((ROW()-ROW($P$3))/6,1),FLOOR((COLUMN()-COLUMN($A$39))/2,1),1,1)</f>
        <v>22</v>
      </c>
      <c r="L21" s="85">
        <f>IF(ISERROR(VLOOKUP(DATE(Übersicht!$D$3,$P$1,K21),Feiertage!$A$11:$B$26,2,0)),"",VLOOKUP(DATE(Übersicht!$D$3,$P$1,K21),Feiertage!$A$11:$B$26,2,0))</f>
      </c>
      <c r="M21" s="37">
        <f ca="1">OFFSET(INDIRECT(RIGHT(CELL("filename",$A$1),3)&amp;"C"),FLOOR((ROW()-ROW($P$3))/6,1),FLOOR((COLUMN()-COLUMN($A$39))/2,1),1,1)</f>
        <v>23</v>
      </c>
      <c r="N21" s="86">
        <f>IF(ISERROR(VLOOKUP(DATE(Übersicht!$D$3,$P$1,M21),Feiertage!$A$11:$B$26,2,0)),"",VLOOKUP(DATE(Übersicht!$D$3,$P$1,M21),Feiertage!$A$11:$B$26,2,0))</f>
      </c>
    </row>
    <row r="22" spans="1:14" ht="12.75" customHeight="1">
      <c r="A22" s="160"/>
      <c r="B22" s="161"/>
      <c r="C22" s="142"/>
      <c r="D22" s="143"/>
      <c r="E22" s="142"/>
      <c r="F22" s="143"/>
      <c r="G22" s="142"/>
      <c r="H22" s="143"/>
      <c r="I22" s="142"/>
      <c r="J22" s="143"/>
      <c r="K22" s="142"/>
      <c r="L22" s="143"/>
      <c r="M22" s="146"/>
      <c r="N22" s="147"/>
    </row>
    <row r="23" spans="1:14" ht="12.75" customHeight="1">
      <c r="A23" s="160"/>
      <c r="B23" s="161"/>
      <c r="C23" s="142"/>
      <c r="D23" s="143"/>
      <c r="E23" s="142"/>
      <c r="F23" s="143"/>
      <c r="G23" s="142"/>
      <c r="H23" s="143"/>
      <c r="I23" s="142"/>
      <c r="J23" s="143"/>
      <c r="K23" s="142"/>
      <c r="L23" s="143"/>
      <c r="M23" s="146"/>
      <c r="N23" s="147"/>
    </row>
    <row r="24" spans="1:14" ht="12.75" customHeight="1">
      <c r="A24" s="160"/>
      <c r="B24" s="161"/>
      <c r="C24" s="142"/>
      <c r="D24" s="143"/>
      <c r="E24" s="142"/>
      <c r="F24" s="143"/>
      <c r="G24" s="142"/>
      <c r="H24" s="143"/>
      <c r="I24" s="142"/>
      <c r="J24" s="143"/>
      <c r="K24" s="142"/>
      <c r="L24" s="143"/>
      <c r="M24" s="146"/>
      <c r="N24" s="147"/>
    </row>
    <row r="25" spans="1:14" ht="12.75" customHeight="1">
      <c r="A25" s="160"/>
      <c r="B25" s="161"/>
      <c r="C25" s="142"/>
      <c r="D25" s="143"/>
      <c r="E25" s="142"/>
      <c r="F25" s="143"/>
      <c r="G25" s="142"/>
      <c r="H25" s="143"/>
      <c r="I25" s="142"/>
      <c r="J25" s="143"/>
      <c r="K25" s="142"/>
      <c r="L25" s="143"/>
      <c r="M25" s="146"/>
      <c r="N25" s="147"/>
    </row>
    <row r="26" spans="1:14" ht="12.75" customHeight="1">
      <c r="A26" s="162"/>
      <c r="B26" s="163"/>
      <c r="C26" s="144"/>
      <c r="D26" s="145"/>
      <c r="E26" s="144"/>
      <c r="F26" s="145"/>
      <c r="G26" s="144"/>
      <c r="H26" s="145"/>
      <c r="I26" s="144"/>
      <c r="J26" s="145"/>
      <c r="K26" s="144"/>
      <c r="L26" s="145"/>
      <c r="M26" s="148"/>
      <c r="N26" s="149"/>
    </row>
    <row r="27" spans="1:14" s="32" customFormat="1" ht="17.25" customHeight="1">
      <c r="A27" s="36">
        <f ca="1">OFFSET(INDIRECT(RIGHT(CELL("filename",$A$1),3)&amp;"C"),FLOOR((ROW()-ROW($P$3))/6,1),FLOOR((COLUMN()-COLUMN($A$39))/2,1),1,1)</f>
        <v>24</v>
      </c>
      <c r="B27" s="84">
        <f>IF(ISERROR(VLOOKUP(DATE(Übersicht!$D$3,$P$1,A27),Feiertage!$A$11:$B$26,2,0)),"",VLOOKUP(DATE(Übersicht!$D$3,$P$1,A27),Feiertage!$A$11:$B$26,2,0))</f>
      </c>
      <c r="C27" s="52">
        <f ca="1">OFFSET(INDIRECT(RIGHT(CELL("filename",$A$1),3)&amp;"C"),FLOOR((ROW()-ROW($P$3))/6,1),FLOOR((COLUMN()-COLUMN($A$39))/2,1),1,1)</f>
        <v>25</v>
      </c>
      <c r="D27" s="85">
        <f>IF(ISERROR(VLOOKUP(DATE(Übersicht!$D$3,$P$1,C27),Feiertage!$A$11:$B$26,2,0)),"",VLOOKUP(DATE(Übersicht!$D$3,$P$1,C27),Feiertage!$A$11:$B$26,2,0))</f>
      </c>
      <c r="E27" s="52">
        <f ca="1">OFFSET(INDIRECT(RIGHT(CELL("filename",$A$1),3)&amp;"C"),FLOOR((ROW()-ROW($P$3))/6,1),FLOOR((COLUMN()-COLUMN($A$39))/2,1),1,1)</f>
        <v>26</v>
      </c>
      <c r="F27" s="85">
        <f>IF(ISERROR(VLOOKUP(DATE(Übersicht!$D$3,$P$1,E27),Feiertage!$A$11:$B$26,2,0)),"",VLOOKUP(DATE(Übersicht!$D$3,$P$1,E27),Feiertage!$A$11:$B$26,2,0))</f>
      </c>
      <c r="G27" s="52">
        <f ca="1">OFFSET(INDIRECT(RIGHT(CELL("filename",$A$1),3)&amp;"C"),FLOOR((ROW()-ROW($P$3))/6,1),FLOOR((COLUMN()-COLUMN($A$39))/2,1),1,1)</f>
        <v>27</v>
      </c>
      <c r="H27" s="85">
        <f>IF(ISERROR(VLOOKUP(DATE(Übersicht!$D$3,$P$1,G27),Feiertage!$A$11:$B$26,2,0)),"",VLOOKUP(DATE(Übersicht!$D$3,$P$1,G27),Feiertage!$A$11:$B$26,2,0))</f>
      </c>
      <c r="I27" s="52">
        <f ca="1">OFFSET(INDIRECT(RIGHT(CELL("filename",$A$1),3)&amp;"C"),FLOOR((ROW()-ROW($P$3))/6,1),FLOOR((COLUMN()-COLUMN($A$39))/2,1),1,1)</f>
        <v>28</v>
      </c>
      <c r="J27" s="85">
        <f>IF(ISERROR(VLOOKUP(DATE(Übersicht!$D$3,$P$1,I27),Feiertage!$A$11:$B$26,2,0)),"",VLOOKUP(DATE(Übersicht!$D$3,$P$1,I27),Feiertage!$A$11:$B$26,2,0))</f>
      </c>
      <c r="K27" s="52">
        <f ca="1">OFFSET(INDIRECT(RIGHT(CELL("filename",$A$1),3)&amp;"C"),FLOOR((ROW()-ROW($P$3))/6,1),FLOOR((COLUMN()-COLUMN($A$39))/2,1),1,1)</f>
        <v>29</v>
      </c>
      <c r="L27" s="85">
        <f>IF(ISERROR(VLOOKUP(DATE(Übersicht!$D$3,$P$1,K27),Feiertage!$A$11:$B$26,2,0)),"",VLOOKUP(DATE(Übersicht!$D$3,$P$1,K27),Feiertage!$A$11:$B$26,2,0))</f>
      </c>
      <c r="M27" s="37">
        <f ca="1">OFFSET(INDIRECT(RIGHT(CELL("filename",$A$1),3)&amp;"C"),FLOOR((ROW()-ROW($P$3))/6,1),FLOOR((COLUMN()-COLUMN($A$39))/2,1),1,1)</f>
        <v>30</v>
      </c>
      <c r="N27" s="86">
        <f>IF(ISERROR(VLOOKUP(DATE(Übersicht!$D$3,$P$1,M27),Feiertage!$A$11:$B$26,2,0)),"",VLOOKUP(DATE(Übersicht!$D$3,$P$1,M27),Feiertage!$A$11:$B$26,2,0))</f>
      </c>
    </row>
    <row r="28" spans="1:14" ht="12.75" customHeight="1">
      <c r="A28" s="160"/>
      <c r="B28" s="161"/>
      <c r="C28" s="142"/>
      <c r="D28" s="143"/>
      <c r="E28" s="142"/>
      <c r="F28" s="143"/>
      <c r="G28" s="142"/>
      <c r="H28" s="143"/>
      <c r="I28" s="142"/>
      <c r="J28" s="143"/>
      <c r="K28" s="142"/>
      <c r="L28" s="143"/>
      <c r="M28" s="146"/>
      <c r="N28" s="147"/>
    </row>
    <row r="29" spans="1:14" ht="12.75" customHeight="1">
      <c r="A29" s="160"/>
      <c r="B29" s="161"/>
      <c r="C29" s="142"/>
      <c r="D29" s="143"/>
      <c r="E29" s="142"/>
      <c r="F29" s="143"/>
      <c r="G29" s="142"/>
      <c r="H29" s="143"/>
      <c r="I29" s="142"/>
      <c r="J29" s="143"/>
      <c r="K29" s="142"/>
      <c r="L29" s="143"/>
      <c r="M29" s="146"/>
      <c r="N29" s="147"/>
    </row>
    <row r="30" spans="1:14" ht="12.75" customHeight="1">
      <c r="A30" s="160"/>
      <c r="B30" s="161"/>
      <c r="C30" s="142"/>
      <c r="D30" s="143"/>
      <c r="E30" s="142"/>
      <c r="F30" s="143"/>
      <c r="G30" s="142"/>
      <c r="H30" s="143"/>
      <c r="I30" s="142"/>
      <c r="J30" s="143"/>
      <c r="K30" s="142"/>
      <c r="L30" s="143"/>
      <c r="M30" s="146"/>
      <c r="N30" s="147"/>
    </row>
    <row r="31" spans="1:14" ht="12.75" customHeight="1">
      <c r="A31" s="160"/>
      <c r="B31" s="161"/>
      <c r="C31" s="142"/>
      <c r="D31" s="143"/>
      <c r="E31" s="142"/>
      <c r="F31" s="143"/>
      <c r="G31" s="142"/>
      <c r="H31" s="143"/>
      <c r="I31" s="142"/>
      <c r="J31" s="143"/>
      <c r="K31" s="142"/>
      <c r="L31" s="143"/>
      <c r="M31" s="146"/>
      <c r="N31" s="147"/>
    </row>
    <row r="32" spans="1:14" ht="12.75" customHeight="1">
      <c r="A32" s="162"/>
      <c r="B32" s="163"/>
      <c r="C32" s="144"/>
      <c r="D32" s="145"/>
      <c r="E32" s="144"/>
      <c r="F32" s="145"/>
      <c r="G32" s="144"/>
      <c r="H32" s="145"/>
      <c r="I32" s="144"/>
      <c r="J32" s="145"/>
      <c r="K32" s="144"/>
      <c r="L32" s="145"/>
      <c r="M32" s="148"/>
      <c r="N32" s="149"/>
    </row>
    <row r="33" spans="1:14" s="32" customFormat="1" ht="17.25" customHeight="1">
      <c r="A33" s="29">
        <f ca="1">OFFSET(INDIRECT(RIGHT(CELL("filename",$A$1),3)&amp;"C"),FLOOR((ROW()-ROW($P$3))/6,1),FLOOR((COLUMN()-COLUMN($A$39))/2,1),1,1)</f>
      </c>
      <c r="B33" s="87">
        <f>IF(ISERROR(VLOOKUP(DATE(Übersicht!$D$3,$P$1,A33),Feiertage!$A$11:$B$26,2,0)),"",VLOOKUP(DATE(Übersicht!$D$3,$P$1,A33),Feiertage!$A$11:$B$26,2,0))</f>
      </c>
      <c r="C33" s="52">
        <f ca="1">OFFSET(INDIRECT(RIGHT(CELL("filename",$A$1),3)&amp;"C"),FLOOR((ROW()-ROW($P$3))/6,1),FLOOR((COLUMN()-COLUMN($A$39))/2,1),1,1)</f>
      </c>
      <c r="D33" s="85">
        <f>IF(ISERROR(VLOOKUP(DATE(Übersicht!$D$3,$P$1,C33),Feiertage!$A$11:$B$26,2,0)),"",VLOOKUP(DATE(Übersicht!$D$3,$P$1,C33),Feiertage!$A$11:$B$26,2,0))</f>
      </c>
      <c r="E33" s="52">
        <f ca="1">OFFSET(INDIRECT(RIGHT(CELL("filename",$A$1),3)&amp;"C"),FLOOR((ROW()-ROW($P$3))/6,1),FLOOR((COLUMN()-COLUMN($A$39))/2,1),1,1)</f>
      </c>
      <c r="F33" s="85">
        <f>IF(ISERROR(VLOOKUP(DATE(Übersicht!$D$3,$P$1,E33),Feiertage!$A$11:$B$26,2,0)),"",VLOOKUP(DATE(Übersicht!$D$3,$P$1,E33),Feiertage!$A$11:$B$26,2,0))</f>
      </c>
      <c r="G33" s="30">
        <f>Übersicht!E12</f>
      </c>
      <c r="H33" s="31"/>
      <c r="I33" s="30">
        <f>Übersicht!F12</f>
      </c>
      <c r="J33" s="31"/>
      <c r="K33" s="133" t="s">
        <v>28</v>
      </c>
      <c r="L33" s="134"/>
      <c r="M33" s="134"/>
      <c r="N33" s="135"/>
    </row>
    <row r="34" spans="1:14" ht="12.75" customHeight="1">
      <c r="A34" s="160"/>
      <c r="B34" s="161"/>
      <c r="C34" s="142"/>
      <c r="D34" s="143"/>
      <c r="E34" s="142"/>
      <c r="F34" s="143"/>
      <c r="G34" s="110"/>
      <c r="H34" s="34"/>
      <c r="I34" s="33"/>
      <c r="J34" s="34"/>
      <c r="K34" s="129"/>
      <c r="L34" s="130"/>
      <c r="M34" s="130"/>
      <c r="N34" s="131"/>
    </row>
    <row r="35" spans="1:14" ht="12.75" customHeight="1">
      <c r="A35" s="160"/>
      <c r="B35" s="161"/>
      <c r="C35" s="142"/>
      <c r="D35" s="143"/>
      <c r="E35" s="142"/>
      <c r="F35" s="143"/>
      <c r="G35" s="110"/>
      <c r="H35" s="34"/>
      <c r="I35" s="33"/>
      <c r="J35" s="34"/>
      <c r="K35" s="129"/>
      <c r="L35" s="130"/>
      <c r="M35" s="130"/>
      <c r="N35" s="131"/>
    </row>
    <row r="36" spans="1:14" ht="12.75" customHeight="1">
      <c r="A36" s="160"/>
      <c r="B36" s="161"/>
      <c r="C36" s="142"/>
      <c r="D36" s="143"/>
      <c r="E36" s="142"/>
      <c r="F36" s="143"/>
      <c r="G36" s="110"/>
      <c r="H36" s="34"/>
      <c r="I36" s="33"/>
      <c r="J36" s="34"/>
      <c r="K36" s="129"/>
      <c r="L36" s="130"/>
      <c r="M36" s="130"/>
      <c r="N36" s="131"/>
    </row>
    <row r="37" spans="1:14" ht="12.75" customHeight="1">
      <c r="A37" s="160"/>
      <c r="B37" s="161"/>
      <c r="C37" s="142"/>
      <c r="D37" s="143"/>
      <c r="E37" s="142"/>
      <c r="F37" s="143"/>
      <c r="G37" s="110"/>
      <c r="H37" s="34"/>
      <c r="I37" s="33"/>
      <c r="J37" s="34"/>
      <c r="K37" s="129"/>
      <c r="L37" s="130"/>
      <c r="M37" s="130"/>
      <c r="N37" s="131"/>
    </row>
    <row r="38" spans="1:14" ht="12.75" customHeight="1">
      <c r="A38" s="164"/>
      <c r="B38" s="165"/>
      <c r="C38" s="154"/>
      <c r="D38" s="155"/>
      <c r="E38" s="154"/>
      <c r="F38" s="155"/>
      <c r="G38" s="111"/>
      <c r="H38" s="39"/>
      <c r="I38" s="38"/>
      <c r="J38" s="39"/>
      <c r="K38" s="136"/>
      <c r="L38" s="137"/>
      <c r="M38" s="137"/>
      <c r="N38" s="138"/>
    </row>
  </sheetData>
  <sheetProtection sheet="1" objects="1" scenarios="1" selectLockedCells="1"/>
  <mergeCells count="52">
    <mergeCell ref="A28:B32"/>
    <mergeCell ref="A34:B38"/>
    <mergeCell ref="A4:B8"/>
    <mergeCell ref="A10:B14"/>
    <mergeCell ref="A16:B20"/>
    <mergeCell ref="A22:B26"/>
    <mergeCell ref="C34:D38"/>
    <mergeCell ref="E34:F38"/>
    <mergeCell ref="K37:N37"/>
    <mergeCell ref="C28:D32"/>
    <mergeCell ref="E28:F32"/>
    <mergeCell ref="G28:H32"/>
    <mergeCell ref="I28:J32"/>
    <mergeCell ref="K34:N34"/>
    <mergeCell ref="K38:N38"/>
    <mergeCell ref="K28:L32"/>
    <mergeCell ref="G22:H26"/>
    <mergeCell ref="I22:J26"/>
    <mergeCell ref="G16:H20"/>
    <mergeCell ref="I16:J20"/>
    <mergeCell ref="C16:D20"/>
    <mergeCell ref="E16:F20"/>
    <mergeCell ref="C22:D26"/>
    <mergeCell ref="E22:F26"/>
    <mergeCell ref="C10:D14"/>
    <mergeCell ref="E10:F14"/>
    <mergeCell ref="G10:H14"/>
    <mergeCell ref="I10:J14"/>
    <mergeCell ref="K4:L8"/>
    <mergeCell ref="M4:N8"/>
    <mergeCell ref="K10:L14"/>
    <mergeCell ref="M10:N14"/>
    <mergeCell ref="A1:N1"/>
    <mergeCell ref="K33:N33"/>
    <mergeCell ref="A2:B2"/>
    <mergeCell ref="C2:D2"/>
    <mergeCell ref="E2:F2"/>
    <mergeCell ref="G2:H2"/>
    <mergeCell ref="C4:D8"/>
    <mergeCell ref="I2:J2"/>
    <mergeCell ref="K2:L2"/>
    <mergeCell ref="M2:N2"/>
    <mergeCell ref="E4:F8"/>
    <mergeCell ref="M28:N32"/>
    <mergeCell ref="K35:N35"/>
    <mergeCell ref="K36:N36"/>
    <mergeCell ref="K22:L26"/>
    <mergeCell ref="M22:N26"/>
    <mergeCell ref="G4:H8"/>
    <mergeCell ref="I4:J8"/>
    <mergeCell ref="K16:L20"/>
    <mergeCell ref="M16:N20"/>
  </mergeCells>
  <conditionalFormatting sqref="N3 M3:M4 M9:N9 M10 M15:N15 M16 M21:N21 M22 M27:N27 M28 B3 A3:A4 A9:B9 A10 A15:B15 A16 A21:B21 A22 A27:B27 A28 A33:B33 A34">
    <cfRule type="expression" priority="1" dxfId="9" stopIfTrue="1">
      <formula>color="Orange"</formula>
    </cfRule>
    <cfRule type="expression" priority="2" dxfId="7" stopIfTrue="1">
      <formula>color="Blau"</formula>
    </cfRule>
    <cfRule type="expression" priority="3" dxfId="10" stopIfTrue="1">
      <formula>color="Grau"</formula>
    </cfRule>
  </conditionalFormatting>
  <conditionalFormatting sqref="G3 I3 E3 C3 K3 C9 E9 G9 I9 K9 C15 E15 G15 I15 K15 C21 E21 G21 I21 K21 C27 E27 G27 I27 K27 C33 E33">
    <cfRule type="expression" priority="4" dxfId="9" stopIfTrue="1">
      <formula>AND(C3="",color="Orange")</formula>
    </cfRule>
    <cfRule type="expression" priority="5" dxfId="7" stopIfTrue="1">
      <formula>AND(C3="",color="Blau")</formula>
    </cfRule>
    <cfRule type="expression" priority="6" dxfId="8" stopIfTrue="1">
      <formula>AND(C3="",color="Grau")</formula>
    </cfRule>
  </conditionalFormatting>
  <conditionalFormatting sqref="D3 F3 H3 J3 L3 D9 F9 H9 J9 L9 D15 F15 H15 J15 L15 D21 F21 H21 J21 L21 D27 F27 H27 J27 L27 D33 F33">
    <cfRule type="expression" priority="7" dxfId="9" stopIfTrue="1">
      <formula>AND(C3="",color="Orange")</formula>
    </cfRule>
    <cfRule type="expression" priority="8" dxfId="7" stopIfTrue="1">
      <formula>AND(C3="",color="Blau")</formula>
    </cfRule>
    <cfRule type="expression" priority="9" dxfId="8" stopIfTrue="1">
      <formula>AND(C3="",color="Grau")</formula>
    </cfRule>
  </conditionalFormatting>
  <conditionalFormatting sqref="C4:L8 C10:L14 C16:L20 C22:L26 C28:L32 C34:F38">
    <cfRule type="expression" priority="10" dxfId="9" stopIfTrue="1">
      <formula>AND(C3="",color="Orange")</formula>
    </cfRule>
    <cfRule type="expression" priority="11" dxfId="7" stopIfTrue="1">
      <formula>AND(C3="",color="Blau")</formula>
    </cfRule>
    <cfRule type="expression" priority="12" dxfId="8" stopIfTrue="1">
      <formula>AND(C3="",color="Grau")</formula>
    </cfRule>
  </conditionalFormatting>
  <conditionalFormatting sqref="A2:N2">
    <cfRule type="expression" priority="13" dxfId="3" stopIfTrue="1">
      <formula>color="Orange"</formula>
    </cfRule>
    <cfRule type="expression" priority="14" dxfId="4" stopIfTrue="1">
      <formula>color="Blau"</formula>
    </cfRule>
    <cfRule type="expression" priority="15" dxfId="5" stopIfTrue="1">
      <formula>color="Grau"</formula>
    </cfRule>
  </conditionalFormatting>
  <printOptions horizontalCentered="1" vertic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r:id="rId2"/>
  <ignoredErrors>
    <ignoredError sqref="B9:B38 B3 L35:N38 L3:N33 C15:C38 C3:C9 D15:D38 D3:D9 E3:J38 K3:K33 K35:K38" formula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8"/>
  <sheetViews>
    <sheetView showGridLines="0" showZeros="0" workbookViewId="0" topLeftCell="A1">
      <selection activeCell="G22" sqref="G22:H26"/>
    </sheetView>
  </sheetViews>
  <sheetFormatPr defaultColWidth="11.00390625" defaultRowHeight="12.75"/>
  <cols>
    <col min="1" max="1" width="3.625" style="40" customWidth="1"/>
    <col min="2" max="2" width="12.00390625" style="27" customWidth="1"/>
    <col min="3" max="3" width="3.625" style="40" customWidth="1"/>
    <col min="4" max="4" width="12.00390625" style="27" customWidth="1"/>
    <col min="5" max="5" width="3.625" style="40" customWidth="1"/>
    <col min="6" max="6" width="12.00390625" style="27" customWidth="1"/>
    <col min="7" max="7" width="3.625" style="40" customWidth="1"/>
    <col min="8" max="8" width="12.00390625" style="27" customWidth="1"/>
    <col min="9" max="9" width="3.625" style="40" customWidth="1"/>
    <col min="10" max="10" width="12.00390625" style="27" customWidth="1"/>
    <col min="11" max="11" width="3.625" style="40" customWidth="1"/>
    <col min="12" max="12" width="12.00390625" style="27" customWidth="1"/>
    <col min="13" max="13" width="3.625" style="40" customWidth="1"/>
    <col min="14" max="14" width="12.00390625" style="27" customWidth="1"/>
    <col min="15" max="16384" width="9.00390625" style="35" customWidth="1"/>
  </cols>
  <sheetData>
    <row r="1" spans="1:16" s="27" customFormat="1" ht="45.75" customHeight="1">
      <c r="A1" s="132" t="str">
        <f>"Juli "&amp;Übersicht!$D$3</f>
        <v>Juli 2012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93">
        <v>7</v>
      </c>
    </row>
    <row r="2" spans="1:14" s="28" customFormat="1" ht="19.5" customHeight="1">
      <c r="A2" s="139" t="s">
        <v>21</v>
      </c>
      <c r="B2" s="139"/>
      <c r="C2" s="139" t="s">
        <v>22</v>
      </c>
      <c r="D2" s="139"/>
      <c r="E2" s="139" t="s">
        <v>23</v>
      </c>
      <c r="F2" s="139"/>
      <c r="G2" s="139" t="s">
        <v>24</v>
      </c>
      <c r="H2" s="139"/>
      <c r="I2" s="139" t="s">
        <v>25</v>
      </c>
      <c r="J2" s="139"/>
      <c r="K2" s="139" t="s">
        <v>26</v>
      </c>
      <c r="L2" s="139"/>
      <c r="M2" s="139" t="s">
        <v>27</v>
      </c>
      <c r="N2" s="140"/>
    </row>
    <row r="3" spans="1:14" s="32" customFormat="1" ht="17.25" customHeight="1">
      <c r="A3" s="36">
        <f ca="1">OFFSET(INDIRECT(RIGHT(CELL("filename",$A$1),3)&amp;"C"),FLOOR((ROW()-ROW($P$3))/6,1),FLOOR((COLUMN()-COLUMN($A$39))/2,1),1,1)</f>
        <v>1</v>
      </c>
      <c r="B3" s="84">
        <f>IF(ISERROR(VLOOKUP(DATE(Übersicht!$D$3,$P$1,A3),Feiertage!$A$11:$B$26,2,0)),"",VLOOKUP(DATE(Übersicht!$D$3,$P$1,A3),Feiertage!$A$11:$B$26,2,0))</f>
      </c>
      <c r="C3" s="52">
        <f ca="1">OFFSET(INDIRECT(RIGHT(CELL("filename",$A$1),3)&amp;"C"),FLOOR((ROW()-ROW($P$3))/6,1),FLOOR((COLUMN()-COLUMN($A$39))/2,1),1,1)</f>
        <v>2</v>
      </c>
      <c r="D3" s="85">
        <f>IF(ISERROR(VLOOKUP(DATE(Übersicht!$D$3,$P$1,C3),Feiertage!$A$11:$B$26,2,0)),"",VLOOKUP(DATE(Übersicht!$D$3,$P$1,C3),Feiertage!$A$11:$B$26,2,0))</f>
      </c>
      <c r="E3" s="52">
        <f ca="1">OFFSET(INDIRECT(RIGHT(CELL("filename",$A$1),3)&amp;"C"),FLOOR((ROW()-ROW($P$3))/6,1),FLOOR((COLUMN()-COLUMN($A$39))/2,1),1,1)</f>
        <v>3</v>
      </c>
      <c r="F3" s="85">
        <f>IF(ISERROR(VLOOKUP(DATE(Übersicht!$D$3,$P$1,E3),Feiertage!$A$11:$B$26,2,0)),"",VLOOKUP(DATE(Übersicht!$D$3,$P$1,E3),Feiertage!$A$11:$B$26,2,0))</f>
      </c>
      <c r="G3" s="52">
        <f ca="1">OFFSET(INDIRECT(RIGHT(CELL("filename",$A$1),3)&amp;"C"),FLOOR((ROW()-ROW($P$3))/6,1),FLOOR((COLUMN()-COLUMN($A$39))/2,1),1,1)</f>
        <v>4</v>
      </c>
      <c r="H3" s="85">
        <f>IF(ISERROR(VLOOKUP(DATE(Übersicht!$D$3,$P$1,G3),Feiertage!$A$11:$B$26,2,0)),"",VLOOKUP(DATE(Übersicht!$D$3,$P$1,G3),Feiertage!$A$11:$B$26,2,0))</f>
      </c>
      <c r="I3" s="52">
        <f ca="1">OFFSET(INDIRECT(RIGHT(CELL("filename",$A$1),3)&amp;"C"),FLOOR((ROW()-ROW($P$3))/6,1),FLOOR((COLUMN()-COLUMN($A$39))/2,1),1,1)</f>
        <v>5</v>
      </c>
      <c r="J3" s="85">
        <f>IF(ISERROR(VLOOKUP(DATE(Übersicht!$D$3,$P$1,I3),Feiertage!$A$11:$B$26,2,0)),"",VLOOKUP(DATE(Übersicht!$D$3,$P$1,I3),Feiertage!$A$11:$B$26,2,0))</f>
      </c>
      <c r="K3" s="52">
        <f ca="1">OFFSET(INDIRECT(RIGHT(CELL("filename",$A$1),3)&amp;"C"),FLOOR((ROW()-ROW($P$3))/6,1),FLOOR((COLUMN()-COLUMN($A$39))/2,1),1,1)</f>
        <v>6</v>
      </c>
      <c r="L3" s="85">
        <f>IF(ISERROR(VLOOKUP(DATE(Übersicht!$D$3,$P$1,K3),Feiertage!$A$11:$B$26,2,0)),"",VLOOKUP(DATE(Übersicht!$D$3,$P$1,K3),Feiertage!$A$11:$B$26,2,0))</f>
      </c>
      <c r="M3" s="51">
        <f ca="1">OFFSET(INDIRECT(RIGHT(CELL("filename",$A$1),3)&amp;"C"),FLOOR((ROW()-ROW($P$3))/6,1),FLOOR((COLUMN()-COLUMN($A$39))/2,1),1,1)</f>
        <v>7</v>
      </c>
      <c r="N3" s="86">
        <f>IF(ISERROR(VLOOKUP(DATE(Übersicht!$D$3,$P$1,M3),Feiertage!$A$11:$B$26,2,0)),"",VLOOKUP(DATE(Übersicht!$D$3,$P$1,M3),Feiertage!$A$11:$B$26,2,0))</f>
      </c>
    </row>
    <row r="4" spans="1:14" ht="12.75" customHeight="1">
      <c r="A4" s="160"/>
      <c r="B4" s="161"/>
      <c r="C4" s="142"/>
      <c r="D4" s="143"/>
      <c r="E4" s="142"/>
      <c r="F4" s="143"/>
      <c r="G4" s="142"/>
      <c r="H4" s="143"/>
      <c r="I4" s="142"/>
      <c r="J4" s="143"/>
      <c r="K4" s="142"/>
      <c r="L4" s="143"/>
      <c r="M4" s="146"/>
      <c r="N4" s="147"/>
    </row>
    <row r="5" spans="1:14" ht="12.75" customHeight="1">
      <c r="A5" s="160"/>
      <c r="B5" s="161"/>
      <c r="C5" s="142"/>
      <c r="D5" s="143"/>
      <c r="E5" s="142"/>
      <c r="F5" s="143"/>
      <c r="G5" s="142"/>
      <c r="H5" s="143"/>
      <c r="I5" s="142"/>
      <c r="J5" s="143"/>
      <c r="K5" s="142"/>
      <c r="L5" s="143"/>
      <c r="M5" s="146"/>
      <c r="N5" s="147"/>
    </row>
    <row r="6" spans="1:14" ht="12.75" customHeight="1">
      <c r="A6" s="160"/>
      <c r="B6" s="161"/>
      <c r="C6" s="142"/>
      <c r="D6" s="143"/>
      <c r="E6" s="142"/>
      <c r="F6" s="143"/>
      <c r="G6" s="142"/>
      <c r="H6" s="143"/>
      <c r="I6" s="142"/>
      <c r="J6" s="143"/>
      <c r="K6" s="142"/>
      <c r="L6" s="143"/>
      <c r="M6" s="146"/>
      <c r="N6" s="147"/>
    </row>
    <row r="7" spans="1:14" ht="12.75" customHeight="1">
      <c r="A7" s="160"/>
      <c r="B7" s="161"/>
      <c r="C7" s="142"/>
      <c r="D7" s="143"/>
      <c r="E7" s="142"/>
      <c r="F7" s="143"/>
      <c r="G7" s="142"/>
      <c r="H7" s="143"/>
      <c r="I7" s="142"/>
      <c r="J7" s="143"/>
      <c r="K7" s="142"/>
      <c r="L7" s="143"/>
      <c r="M7" s="146"/>
      <c r="N7" s="147"/>
    </row>
    <row r="8" spans="1:14" ht="12.75" customHeight="1">
      <c r="A8" s="162"/>
      <c r="B8" s="163"/>
      <c r="C8" s="144"/>
      <c r="D8" s="145"/>
      <c r="E8" s="144"/>
      <c r="F8" s="145"/>
      <c r="G8" s="144"/>
      <c r="H8" s="145"/>
      <c r="I8" s="144"/>
      <c r="J8" s="145"/>
      <c r="K8" s="144"/>
      <c r="L8" s="145"/>
      <c r="M8" s="148"/>
      <c r="N8" s="149"/>
    </row>
    <row r="9" spans="1:14" s="32" customFormat="1" ht="17.25" customHeight="1">
      <c r="A9" s="36">
        <f ca="1">OFFSET(INDIRECT(RIGHT(CELL("filename",$A$1),3)&amp;"C"),FLOOR((ROW()-ROW($P$3))/6,1),FLOOR((COLUMN()-COLUMN($A$39))/2,1),1,1)</f>
        <v>8</v>
      </c>
      <c r="B9" s="84">
        <f>IF(ISERROR(VLOOKUP(DATE(Übersicht!$D$3,$P$1,A9),Feiertage!$A$11:$B$26,2,0)),"",VLOOKUP(DATE(Übersicht!$D$3,$P$1,A9),Feiertage!$A$11:$B$26,2,0))</f>
      </c>
      <c r="C9" s="52">
        <f ca="1">OFFSET(INDIRECT(RIGHT(CELL("filename",$A$1),3)&amp;"C"),FLOOR((ROW()-ROW($P$3))/6,1),FLOOR((COLUMN()-COLUMN($A$39))/2,1),1,1)</f>
        <v>9</v>
      </c>
      <c r="D9" s="85">
        <f>IF(ISERROR(VLOOKUP(DATE(Übersicht!$D$3,$P$1,C9),Feiertage!$A$11:$B$26,2,0)),"",VLOOKUP(DATE(Übersicht!$D$3,$P$1,C9),Feiertage!$A$11:$B$26,2,0))</f>
      </c>
      <c r="E9" s="52">
        <f ca="1">OFFSET(INDIRECT(RIGHT(CELL("filename",$A$1),3)&amp;"C"),FLOOR((ROW()-ROW($P$3))/6,1),FLOOR((COLUMN()-COLUMN($A$39))/2,1),1,1)</f>
        <v>10</v>
      </c>
      <c r="F9" s="85">
        <f>IF(ISERROR(VLOOKUP(DATE(Übersicht!$D$3,$P$1,E9),Feiertage!$A$11:$B$26,2,0)),"",VLOOKUP(DATE(Übersicht!$D$3,$P$1,E9),Feiertage!$A$11:$B$26,2,0))</f>
      </c>
      <c r="G9" s="52">
        <f ca="1">OFFSET(INDIRECT(RIGHT(CELL("filename",$A$1),3)&amp;"C"),FLOOR((ROW()-ROW($P$3))/6,1),FLOOR((COLUMN()-COLUMN($A$39))/2,1),1,1)</f>
        <v>11</v>
      </c>
      <c r="H9" s="85">
        <f>IF(ISERROR(VLOOKUP(DATE(Übersicht!$D$3,$P$1,G9),Feiertage!$A$11:$B$26,2,0)),"",VLOOKUP(DATE(Übersicht!$D$3,$P$1,G9),Feiertage!$A$11:$B$26,2,0))</f>
      </c>
      <c r="I9" s="52">
        <f ca="1">OFFSET(INDIRECT(RIGHT(CELL("filename",$A$1),3)&amp;"C"),FLOOR((ROW()-ROW($P$3))/6,1),FLOOR((COLUMN()-COLUMN($A$39))/2,1),1,1)</f>
        <v>12</v>
      </c>
      <c r="J9" s="85">
        <f>IF(ISERROR(VLOOKUP(DATE(Übersicht!$D$3,$P$1,I9),Feiertage!$A$11:$B$26,2,0)),"",VLOOKUP(DATE(Übersicht!$D$3,$P$1,I9),Feiertage!$A$11:$B$26,2,0))</f>
      </c>
      <c r="K9" s="52">
        <f ca="1">OFFSET(INDIRECT(RIGHT(CELL("filename",$A$1),3)&amp;"C"),FLOOR((ROW()-ROW($P$3))/6,1),FLOOR((COLUMN()-COLUMN($A$39))/2,1),1,1)</f>
        <v>13</v>
      </c>
      <c r="L9" s="85">
        <f>IF(ISERROR(VLOOKUP(DATE(Übersicht!$D$3,$P$1,K9),Feiertage!$A$11:$B$26,2,0)),"",VLOOKUP(DATE(Übersicht!$D$3,$P$1,K9),Feiertage!$A$11:$B$26,2,0))</f>
      </c>
      <c r="M9" s="37">
        <f ca="1">OFFSET(INDIRECT(RIGHT(CELL("filename",$A$1),3)&amp;"C"),FLOOR((ROW()-ROW($P$3))/6,1),FLOOR((COLUMN()-COLUMN($A$39))/2,1),1,1)</f>
        <v>14</v>
      </c>
      <c r="N9" s="86">
        <f>IF(ISERROR(VLOOKUP(DATE(Übersicht!$D$3,$P$1,M9),Feiertage!$A$11:$B$26,2,0)),"",VLOOKUP(DATE(Übersicht!$D$3,$P$1,M9),Feiertage!$A$11:$B$26,2,0))</f>
      </c>
    </row>
    <row r="10" spans="1:14" ht="12.75" customHeight="1">
      <c r="A10" s="160"/>
      <c r="B10" s="161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146"/>
      <c r="N10" s="147"/>
    </row>
    <row r="11" spans="1:14" ht="12.75" customHeight="1">
      <c r="A11" s="160"/>
      <c r="B11" s="161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6"/>
      <c r="N11" s="147"/>
    </row>
    <row r="12" spans="1:14" ht="12.75" customHeight="1">
      <c r="A12" s="160"/>
      <c r="B12" s="161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146"/>
      <c r="N12" s="147"/>
    </row>
    <row r="13" spans="1:14" ht="12.75" customHeight="1">
      <c r="A13" s="160"/>
      <c r="B13" s="161"/>
      <c r="C13" s="142"/>
      <c r="D13" s="143"/>
      <c r="E13" s="142"/>
      <c r="F13" s="143"/>
      <c r="G13" s="142"/>
      <c r="H13" s="143"/>
      <c r="I13" s="142"/>
      <c r="J13" s="143"/>
      <c r="K13" s="142"/>
      <c r="L13" s="143"/>
      <c r="M13" s="146"/>
      <c r="N13" s="147"/>
    </row>
    <row r="14" spans="1:14" ht="12.75" customHeight="1">
      <c r="A14" s="162"/>
      <c r="B14" s="163"/>
      <c r="C14" s="144"/>
      <c r="D14" s="145"/>
      <c r="E14" s="144"/>
      <c r="F14" s="145"/>
      <c r="G14" s="144"/>
      <c r="H14" s="145"/>
      <c r="I14" s="144"/>
      <c r="J14" s="145"/>
      <c r="K14" s="144"/>
      <c r="L14" s="145"/>
      <c r="M14" s="148"/>
      <c r="N14" s="149"/>
    </row>
    <row r="15" spans="1:14" s="32" customFormat="1" ht="17.25" customHeight="1">
      <c r="A15" s="36">
        <f ca="1">OFFSET(INDIRECT(RIGHT(CELL("filename",$A$1),3)&amp;"C"),FLOOR((ROW()-ROW($P$3))/6,1),FLOOR((COLUMN()-COLUMN($A$39))/2,1),1,1)</f>
        <v>15</v>
      </c>
      <c r="B15" s="84">
        <f>IF(ISERROR(VLOOKUP(DATE(Übersicht!$D$3,$P$1,A15),Feiertage!$A$11:$B$26,2,0)),"",VLOOKUP(DATE(Übersicht!$D$3,$P$1,A15),Feiertage!$A$11:$B$26,2,0))</f>
      </c>
      <c r="C15" s="52">
        <f ca="1">OFFSET(INDIRECT(RIGHT(CELL("filename",$A$1),3)&amp;"C"),FLOOR((ROW()-ROW($P$3))/6,1),FLOOR((COLUMN()-COLUMN($A$39))/2,1),1,1)</f>
        <v>16</v>
      </c>
      <c r="D15" s="85">
        <f>IF(ISERROR(VLOOKUP(DATE(Übersicht!$D$3,$P$1,C15),Feiertage!$A$11:$B$26,2,0)),"",VLOOKUP(DATE(Übersicht!$D$3,$P$1,C15),Feiertage!$A$11:$B$26,2,0))</f>
      </c>
      <c r="E15" s="52">
        <f ca="1">OFFSET(INDIRECT(RIGHT(CELL("filename",$A$1),3)&amp;"C"),FLOOR((ROW()-ROW($P$3))/6,1),FLOOR((COLUMN()-COLUMN($A$39))/2,1),1,1)</f>
        <v>17</v>
      </c>
      <c r="F15" s="85">
        <f>IF(ISERROR(VLOOKUP(DATE(Übersicht!$D$3,$P$1,E15),Feiertage!$A$11:$B$26,2,0)),"",VLOOKUP(DATE(Übersicht!$D$3,$P$1,E15),Feiertage!$A$11:$B$26,2,0))</f>
      </c>
      <c r="G15" s="52">
        <f ca="1">OFFSET(INDIRECT(RIGHT(CELL("filename",$A$1),3)&amp;"C"),FLOOR((ROW()-ROW($P$3))/6,1),FLOOR((COLUMN()-COLUMN($A$39))/2,1),1,1)</f>
        <v>18</v>
      </c>
      <c r="H15" s="85">
        <f>IF(ISERROR(VLOOKUP(DATE(Übersicht!$D$3,$P$1,G15),Feiertage!$A$11:$B$26,2,0)),"",VLOOKUP(DATE(Übersicht!$D$3,$P$1,G15),Feiertage!$A$11:$B$26,2,0))</f>
      </c>
      <c r="I15" s="52">
        <f ca="1">OFFSET(INDIRECT(RIGHT(CELL("filename",$A$1),3)&amp;"C"),FLOOR((ROW()-ROW($P$3))/6,1),FLOOR((COLUMN()-COLUMN($A$39))/2,1),1,1)</f>
        <v>19</v>
      </c>
      <c r="J15" s="85">
        <f>IF(ISERROR(VLOOKUP(DATE(Übersicht!$D$3,$P$1,I15),Feiertage!$A$11:$B$26,2,0)),"",VLOOKUP(DATE(Übersicht!$D$3,$P$1,I15),Feiertage!$A$11:$B$26,2,0))</f>
      </c>
      <c r="K15" s="52">
        <f ca="1">OFFSET(INDIRECT(RIGHT(CELL("filename",$A$1),3)&amp;"C"),FLOOR((ROW()-ROW($P$3))/6,1),FLOOR((COLUMN()-COLUMN($A$39))/2,1),1,1)</f>
        <v>20</v>
      </c>
      <c r="L15" s="85">
        <f>IF(ISERROR(VLOOKUP(DATE(Übersicht!$D$3,$P$1,K15),Feiertage!$A$11:$B$26,2,0)),"",VLOOKUP(DATE(Übersicht!$D$3,$P$1,K15),Feiertage!$A$11:$B$26,2,0))</f>
      </c>
      <c r="M15" s="37">
        <f ca="1">OFFSET(INDIRECT(RIGHT(CELL("filename",$A$1),3)&amp;"C"),FLOOR((ROW()-ROW($P$3))/6,1),FLOOR((COLUMN()-COLUMN($A$39))/2,1),1,1)</f>
        <v>21</v>
      </c>
      <c r="N15" s="86">
        <f>IF(ISERROR(VLOOKUP(DATE(Übersicht!$D$3,$P$1,M15),Feiertage!$A$11:$B$26,2,0)),"",VLOOKUP(DATE(Übersicht!$D$3,$P$1,M15),Feiertage!$A$11:$B$26,2,0))</f>
      </c>
    </row>
    <row r="16" spans="1:14" ht="12.75" customHeight="1">
      <c r="A16" s="160"/>
      <c r="B16" s="161"/>
      <c r="C16" s="142"/>
      <c r="D16" s="143"/>
      <c r="E16" s="142"/>
      <c r="F16" s="143"/>
      <c r="G16" s="142"/>
      <c r="H16" s="143"/>
      <c r="I16" s="142"/>
      <c r="J16" s="143"/>
      <c r="K16" s="142"/>
      <c r="L16" s="143"/>
      <c r="M16" s="146"/>
      <c r="N16" s="147"/>
    </row>
    <row r="17" spans="1:14" ht="12.75" customHeight="1">
      <c r="A17" s="160"/>
      <c r="B17" s="161"/>
      <c r="C17" s="142"/>
      <c r="D17" s="143"/>
      <c r="E17" s="142"/>
      <c r="F17" s="143"/>
      <c r="G17" s="142"/>
      <c r="H17" s="143"/>
      <c r="I17" s="142"/>
      <c r="J17" s="143"/>
      <c r="K17" s="142"/>
      <c r="L17" s="143"/>
      <c r="M17" s="146"/>
      <c r="N17" s="147"/>
    </row>
    <row r="18" spans="1:14" ht="12.75" customHeight="1">
      <c r="A18" s="160"/>
      <c r="B18" s="161"/>
      <c r="C18" s="142"/>
      <c r="D18" s="143"/>
      <c r="E18" s="142"/>
      <c r="F18" s="143"/>
      <c r="G18" s="142"/>
      <c r="H18" s="143"/>
      <c r="I18" s="142"/>
      <c r="J18" s="143"/>
      <c r="K18" s="142"/>
      <c r="L18" s="143"/>
      <c r="M18" s="146"/>
      <c r="N18" s="147"/>
    </row>
    <row r="19" spans="1:14" ht="12.75" customHeight="1">
      <c r="A19" s="160"/>
      <c r="B19" s="161"/>
      <c r="C19" s="142"/>
      <c r="D19" s="143"/>
      <c r="E19" s="142"/>
      <c r="F19" s="143"/>
      <c r="G19" s="142"/>
      <c r="H19" s="143"/>
      <c r="I19" s="142"/>
      <c r="J19" s="143"/>
      <c r="K19" s="142"/>
      <c r="L19" s="143"/>
      <c r="M19" s="146"/>
      <c r="N19" s="147"/>
    </row>
    <row r="20" spans="1:14" ht="12.75" customHeight="1">
      <c r="A20" s="162"/>
      <c r="B20" s="163"/>
      <c r="C20" s="144"/>
      <c r="D20" s="145"/>
      <c r="E20" s="144"/>
      <c r="F20" s="145"/>
      <c r="G20" s="144"/>
      <c r="H20" s="145"/>
      <c r="I20" s="144"/>
      <c r="J20" s="145"/>
      <c r="K20" s="144"/>
      <c r="L20" s="145"/>
      <c r="M20" s="148"/>
      <c r="N20" s="149"/>
    </row>
    <row r="21" spans="1:14" s="32" customFormat="1" ht="17.25" customHeight="1">
      <c r="A21" s="36">
        <f ca="1">OFFSET(INDIRECT(RIGHT(CELL("filename",$A$1),3)&amp;"C"),FLOOR((ROW()-ROW($P$3))/6,1),FLOOR((COLUMN()-COLUMN($A$39))/2,1),1,1)</f>
        <v>22</v>
      </c>
      <c r="B21" s="84">
        <f>IF(ISERROR(VLOOKUP(DATE(Übersicht!$D$3,$P$1,A21),Feiertage!$A$11:$B$26,2,0)),"",VLOOKUP(DATE(Übersicht!$D$3,$P$1,A21),Feiertage!$A$11:$B$26,2,0))</f>
      </c>
      <c r="C21" s="52">
        <f ca="1">OFFSET(INDIRECT(RIGHT(CELL("filename",$A$1),3)&amp;"C"),FLOOR((ROW()-ROW($P$3))/6,1),FLOOR((COLUMN()-COLUMN($A$39))/2,1),1,1)</f>
        <v>23</v>
      </c>
      <c r="D21" s="85">
        <f>IF(ISERROR(VLOOKUP(DATE(Übersicht!$D$3,$P$1,C21),Feiertage!$A$11:$B$26,2,0)),"",VLOOKUP(DATE(Übersicht!$D$3,$P$1,C21),Feiertage!$A$11:$B$26,2,0))</f>
      </c>
      <c r="E21" s="52">
        <f ca="1">OFFSET(INDIRECT(RIGHT(CELL("filename",$A$1),3)&amp;"C"),FLOOR((ROW()-ROW($P$3))/6,1),FLOOR((COLUMN()-COLUMN($A$39))/2,1),1,1)</f>
        <v>24</v>
      </c>
      <c r="F21" s="85">
        <f>IF(ISERROR(VLOOKUP(DATE(Übersicht!$D$3,$P$1,E21),Feiertage!$A$11:$B$26,2,0)),"",VLOOKUP(DATE(Übersicht!$D$3,$P$1,E21),Feiertage!$A$11:$B$26,2,0))</f>
      </c>
      <c r="G21" s="52">
        <f ca="1">OFFSET(INDIRECT(RIGHT(CELL("filename",$A$1),3)&amp;"C"),FLOOR((ROW()-ROW($P$3))/6,1),FLOOR((COLUMN()-COLUMN($A$39))/2,1),1,1)</f>
        <v>25</v>
      </c>
      <c r="H21" s="85">
        <f>IF(ISERROR(VLOOKUP(DATE(Übersicht!$D$3,$P$1,G21),Feiertage!$A$11:$B$26,2,0)),"",VLOOKUP(DATE(Übersicht!$D$3,$P$1,G21),Feiertage!$A$11:$B$26,2,0))</f>
      </c>
      <c r="I21" s="52">
        <f ca="1">OFFSET(INDIRECT(RIGHT(CELL("filename",$A$1),3)&amp;"C"),FLOOR((ROW()-ROW($P$3))/6,1),FLOOR((COLUMN()-COLUMN($A$39))/2,1),1,1)</f>
        <v>26</v>
      </c>
      <c r="J21" s="85">
        <f>IF(ISERROR(VLOOKUP(DATE(Übersicht!$D$3,$P$1,I21),Feiertage!$A$11:$B$26,2,0)),"",VLOOKUP(DATE(Übersicht!$D$3,$P$1,I21),Feiertage!$A$11:$B$26,2,0))</f>
      </c>
      <c r="K21" s="52">
        <f ca="1">OFFSET(INDIRECT(RIGHT(CELL("filename",$A$1),3)&amp;"C"),FLOOR((ROW()-ROW($P$3))/6,1),FLOOR((COLUMN()-COLUMN($A$39))/2,1),1,1)</f>
        <v>27</v>
      </c>
      <c r="L21" s="85">
        <f>IF(ISERROR(VLOOKUP(DATE(Übersicht!$D$3,$P$1,K21),Feiertage!$A$11:$B$26,2,0)),"",VLOOKUP(DATE(Übersicht!$D$3,$P$1,K21),Feiertage!$A$11:$B$26,2,0))</f>
      </c>
      <c r="M21" s="37">
        <f ca="1">OFFSET(INDIRECT(RIGHT(CELL("filename",$A$1),3)&amp;"C"),FLOOR((ROW()-ROW($P$3))/6,1),FLOOR((COLUMN()-COLUMN($A$39))/2,1),1,1)</f>
        <v>28</v>
      </c>
      <c r="N21" s="86">
        <f>IF(ISERROR(VLOOKUP(DATE(Übersicht!$D$3,$P$1,M21),Feiertage!$A$11:$B$26,2,0)),"",VLOOKUP(DATE(Übersicht!$D$3,$P$1,M21),Feiertage!$A$11:$B$26,2,0))</f>
      </c>
    </row>
    <row r="22" spans="1:14" ht="12.75" customHeight="1">
      <c r="A22" s="160"/>
      <c r="B22" s="161"/>
      <c r="C22" s="142"/>
      <c r="D22" s="143"/>
      <c r="E22" s="142"/>
      <c r="F22" s="143"/>
      <c r="G22" s="142"/>
      <c r="H22" s="143"/>
      <c r="I22" s="142"/>
      <c r="J22" s="143"/>
      <c r="K22" s="142"/>
      <c r="L22" s="143"/>
      <c r="M22" s="146"/>
      <c r="N22" s="147"/>
    </row>
    <row r="23" spans="1:14" ht="12.75" customHeight="1">
      <c r="A23" s="160"/>
      <c r="B23" s="161"/>
      <c r="C23" s="142"/>
      <c r="D23" s="143"/>
      <c r="E23" s="142"/>
      <c r="F23" s="143"/>
      <c r="G23" s="142"/>
      <c r="H23" s="143"/>
      <c r="I23" s="142"/>
      <c r="J23" s="143"/>
      <c r="K23" s="142"/>
      <c r="L23" s="143"/>
      <c r="M23" s="146"/>
      <c r="N23" s="147"/>
    </row>
    <row r="24" spans="1:14" ht="12.75" customHeight="1">
      <c r="A24" s="160"/>
      <c r="B24" s="161"/>
      <c r="C24" s="142"/>
      <c r="D24" s="143"/>
      <c r="E24" s="142"/>
      <c r="F24" s="143"/>
      <c r="G24" s="142"/>
      <c r="H24" s="143"/>
      <c r="I24" s="142"/>
      <c r="J24" s="143"/>
      <c r="K24" s="142"/>
      <c r="L24" s="143"/>
      <c r="M24" s="146"/>
      <c r="N24" s="147"/>
    </row>
    <row r="25" spans="1:14" ht="12.75" customHeight="1">
      <c r="A25" s="160"/>
      <c r="B25" s="161"/>
      <c r="C25" s="142"/>
      <c r="D25" s="143"/>
      <c r="E25" s="142"/>
      <c r="F25" s="143"/>
      <c r="G25" s="142"/>
      <c r="H25" s="143"/>
      <c r="I25" s="142"/>
      <c r="J25" s="143"/>
      <c r="K25" s="142"/>
      <c r="L25" s="143"/>
      <c r="M25" s="146"/>
      <c r="N25" s="147"/>
    </row>
    <row r="26" spans="1:14" ht="12.75" customHeight="1">
      <c r="A26" s="162"/>
      <c r="B26" s="163"/>
      <c r="C26" s="144"/>
      <c r="D26" s="145"/>
      <c r="E26" s="144"/>
      <c r="F26" s="145"/>
      <c r="G26" s="144"/>
      <c r="H26" s="145"/>
      <c r="I26" s="144"/>
      <c r="J26" s="145"/>
      <c r="K26" s="144"/>
      <c r="L26" s="145"/>
      <c r="M26" s="148"/>
      <c r="N26" s="149"/>
    </row>
    <row r="27" spans="1:14" s="32" customFormat="1" ht="17.25" customHeight="1">
      <c r="A27" s="36">
        <f ca="1">OFFSET(INDIRECT(RIGHT(CELL("filename",$A$1),3)&amp;"C"),FLOOR((ROW()-ROW($P$3))/6,1),FLOOR((COLUMN()-COLUMN($A$39))/2,1),1,1)</f>
        <v>29</v>
      </c>
      <c r="B27" s="84">
        <f>IF(ISERROR(VLOOKUP(DATE(Übersicht!$D$3,$P$1,A27),Feiertage!$A$11:$B$26,2,0)),"",VLOOKUP(DATE(Übersicht!$D$3,$P$1,A27),Feiertage!$A$11:$B$26,2,0))</f>
      </c>
      <c r="C27" s="52">
        <f ca="1">OFFSET(INDIRECT(RIGHT(CELL("filename",$A$1),3)&amp;"C"),FLOOR((ROW()-ROW($P$3))/6,1),FLOOR((COLUMN()-COLUMN($A$39))/2,1),1,1)</f>
        <v>30</v>
      </c>
      <c r="D27" s="85">
        <f>IF(ISERROR(VLOOKUP(DATE(Übersicht!$D$3,$P$1,C27),Feiertage!$A$11:$B$26,2,0)),"",VLOOKUP(DATE(Übersicht!$D$3,$P$1,C27),Feiertage!$A$11:$B$26,2,0))</f>
      </c>
      <c r="E27" s="52">
        <f ca="1">OFFSET(INDIRECT(RIGHT(CELL("filename",$A$1),3)&amp;"C"),FLOOR((ROW()-ROW($P$3))/6,1),FLOOR((COLUMN()-COLUMN($A$39))/2,1),1,1)</f>
        <v>31</v>
      </c>
      <c r="F27" s="85">
        <f>IF(ISERROR(VLOOKUP(DATE(Übersicht!$D$3,$P$1,E27),Feiertage!$A$11:$B$26,2,0)),"",VLOOKUP(DATE(Übersicht!$D$3,$P$1,E27),Feiertage!$A$11:$B$26,2,0))</f>
      </c>
      <c r="G27" s="52">
        <f ca="1">OFFSET(INDIRECT(RIGHT(CELL("filename",$A$1),3)&amp;"C"),FLOOR((ROW()-ROW($P$3))/6,1),FLOOR((COLUMN()-COLUMN($A$39))/2,1),1,1)</f>
      </c>
      <c r="H27" s="85">
        <f>IF(ISERROR(VLOOKUP(DATE(Übersicht!$D$3,$P$1,G27),Feiertage!$A$11:$B$26,2,0)),"",VLOOKUP(DATE(Übersicht!$D$3,$P$1,G27),Feiertage!$A$11:$B$26,2,0))</f>
      </c>
      <c r="I27" s="52">
        <f ca="1">OFFSET(INDIRECT(RIGHT(CELL("filename",$A$1),3)&amp;"C"),FLOOR((ROW()-ROW($P$3))/6,1),FLOOR((COLUMN()-COLUMN($A$39))/2,1),1,1)</f>
      </c>
      <c r="J27" s="85">
        <f>IF(ISERROR(VLOOKUP(DATE(Übersicht!$D$3,$P$1,I27),Feiertage!$A$11:$B$26,2,0)),"",VLOOKUP(DATE(Übersicht!$D$3,$P$1,I27),Feiertage!$A$11:$B$26,2,0))</f>
      </c>
      <c r="K27" s="52">
        <f ca="1">OFFSET(INDIRECT(RIGHT(CELL("filename",$A$1),3)&amp;"C"),FLOOR((ROW()-ROW($P$3))/6,1),FLOOR((COLUMN()-COLUMN($A$39))/2,1),1,1)</f>
      </c>
      <c r="L27" s="85">
        <f>IF(ISERROR(VLOOKUP(DATE(Übersicht!$D$3,$P$1,K27),Feiertage!$A$11:$B$26,2,0)),"",VLOOKUP(DATE(Übersicht!$D$3,$P$1,K27),Feiertage!$A$11:$B$26,2,0))</f>
      </c>
      <c r="M27" s="37">
        <f ca="1">OFFSET(INDIRECT(RIGHT(CELL("filename",$A$1),3)&amp;"C"),FLOOR((ROW()-ROW($P$3))/6,1),FLOOR((COLUMN()-COLUMN($A$39))/2,1),1,1)</f>
      </c>
      <c r="N27" s="86">
        <f>IF(ISERROR(VLOOKUP(DATE(Übersicht!$D$3,$P$1,M27),Feiertage!$A$11:$B$26,2,0)),"",VLOOKUP(DATE(Übersicht!$D$3,$P$1,M27),Feiertage!$A$11:$B$26,2,0))</f>
      </c>
    </row>
    <row r="28" spans="1:14" ht="12.75" customHeight="1">
      <c r="A28" s="160"/>
      <c r="B28" s="161"/>
      <c r="C28" s="142"/>
      <c r="D28" s="143"/>
      <c r="E28" s="142"/>
      <c r="F28" s="143"/>
      <c r="G28" s="142"/>
      <c r="H28" s="143"/>
      <c r="I28" s="142"/>
      <c r="J28" s="143"/>
      <c r="K28" s="142"/>
      <c r="L28" s="143"/>
      <c r="M28" s="146"/>
      <c r="N28" s="147"/>
    </row>
    <row r="29" spans="1:14" ht="12.75" customHeight="1">
      <c r="A29" s="160"/>
      <c r="B29" s="161"/>
      <c r="C29" s="142"/>
      <c r="D29" s="143"/>
      <c r="E29" s="142"/>
      <c r="F29" s="143"/>
      <c r="G29" s="142"/>
      <c r="H29" s="143"/>
      <c r="I29" s="142"/>
      <c r="J29" s="143"/>
      <c r="K29" s="142"/>
      <c r="L29" s="143"/>
      <c r="M29" s="146"/>
      <c r="N29" s="147"/>
    </row>
    <row r="30" spans="1:14" ht="12.75" customHeight="1">
      <c r="A30" s="160"/>
      <c r="B30" s="161"/>
      <c r="C30" s="142"/>
      <c r="D30" s="143"/>
      <c r="E30" s="142"/>
      <c r="F30" s="143"/>
      <c r="G30" s="142"/>
      <c r="H30" s="143"/>
      <c r="I30" s="142"/>
      <c r="J30" s="143"/>
      <c r="K30" s="142"/>
      <c r="L30" s="143"/>
      <c r="M30" s="146"/>
      <c r="N30" s="147"/>
    </row>
    <row r="31" spans="1:14" ht="12.75" customHeight="1">
      <c r="A31" s="160"/>
      <c r="B31" s="161"/>
      <c r="C31" s="142"/>
      <c r="D31" s="143"/>
      <c r="E31" s="142"/>
      <c r="F31" s="143"/>
      <c r="G31" s="142"/>
      <c r="H31" s="143"/>
      <c r="I31" s="142"/>
      <c r="J31" s="143"/>
      <c r="K31" s="142"/>
      <c r="L31" s="143"/>
      <c r="M31" s="146"/>
      <c r="N31" s="147"/>
    </row>
    <row r="32" spans="1:14" ht="12.75" customHeight="1">
      <c r="A32" s="162"/>
      <c r="B32" s="163"/>
      <c r="C32" s="144"/>
      <c r="D32" s="145"/>
      <c r="E32" s="144"/>
      <c r="F32" s="145"/>
      <c r="G32" s="144"/>
      <c r="H32" s="145"/>
      <c r="I32" s="144"/>
      <c r="J32" s="145"/>
      <c r="K32" s="144"/>
      <c r="L32" s="145"/>
      <c r="M32" s="148"/>
      <c r="N32" s="149"/>
    </row>
    <row r="33" spans="1:14" s="32" customFormat="1" ht="17.25" customHeight="1">
      <c r="A33" s="29">
        <f ca="1">OFFSET(INDIRECT(RIGHT(CELL("filename",$A$1),3)&amp;"C"),FLOOR((ROW()-ROW($P$3))/6,1),FLOOR((COLUMN()-COLUMN($A$39))/2,1),1,1)</f>
      </c>
      <c r="B33" s="87">
        <f>IF(ISERROR(VLOOKUP(DATE(Übersicht!$D$3,$P$1,A33),Feiertage!$A$11:$B$26,2,0)),"",VLOOKUP(DATE(Übersicht!$D$3,$P$1,A33),Feiertage!$A$11:$B$26,2,0))</f>
      </c>
      <c r="C33" s="52">
        <f ca="1">OFFSET(INDIRECT(RIGHT(CELL("filename",$A$1),3)&amp;"C"),FLOOR((ROW()-ROW($P$3))/6,1),FLOOR((COLUMN()-COLUMN($A$39))/2,1),1,1)</f>
      </c>
      <c r="D33" s="85">
        <f>IF(ISERROR(VLOOKUP(DATE(Übersicht!$D$3,$P$1,C33),Feiertage!$A$11:$B$26,2,0)),"",VLOOKUP(DATE(Übersicht!$D$3,$P$1,C33),Feiertage!$A$11:$B$26,2,0))</f>
      </c>
      <c r="E33" s="52">
        <f ca="1">OFFSET(INDIRECT(RIGHT(CELL("filename",$A$1),3)&amp;"C"),FLOOR((ROW()-ROW($P$3))/6,1),FLOOR((COLUMN()-COLUMN($A$39))/2,1),1,1)</f>
      </c>
      <c r="F33" s="85">
        <f>IF(ISERROR(VLOOKUP(DATE(Übersicht!$D$3,$P$1,E33),Feiertage!$A$11:$B$26,2,0)),"",VLOOKUP(DATE(Übersicht!$D$3,$P$1,E33),Feiertage!$A$11:$B$26,2,0))</f>
      </c>
      <c r="G33" s="30">
        <f>Übersicht!E12</f>
      </c>
      <c r="H33" s="31"/>
      <c r="I33" s="30">
        <f>Übersicht!F12</f>
      </c>
      <c r="J33" s="31"/>
      <c r="K33" s="133" t="s">
        <v>28</v>
      </c>
      <c r="L33" s="134"/>
      <c r="M33" s="134"/>
      <c r="N33" s="135"/>
    </row>
    <row r="34" spans="1:14" ht="12.75" customHeight="1">
      <c r="A34" s="160"/>
      <c r="B34" s="161"/>
      <c r="C34" s="142"/>
      <c r="D34" s="143"/>
      <c r="E34" s="142"/>
      <c r="F34" s="143"/>
      <c r="G34" s="110"/>
      <c r="H34" s="34"/>
      <c r="I34" s="33"/>
      <c r="J34" s="34"/>
      <c r="K34" s="129"/>
      <c r="L34" s="130"/>
      <c r="M34" s="130"/>
      <c r="N34" s="131"/>
    </row>
    <row r="35" spans="1:14" ht="12.75" customHeight="1">
      <c r="A35" s="160"/>
      <c r="B35" s="161"/>
      <c r="C35" s="142"/>
      <c r="D35" s="143"/>
      <c r="E35" s="142"/>
      <c r="F35" s="143"/>
      <c r="G35" s="110"/>
      <c r="H35" s="34"/>
      <c r="I35" s="33"/>
      <c r="J35" s="34"/>
      <c r="K35" s="129"/>
      <c r="L35" s="130"/>
      <c r="M35" s="130"/>
      <c r="N35" s="131"/>
    </row>
    <row r="36" spans="1:14" ht="12.75" customHeight="1">
      <c r="A36" s="160"/>
      <c r="B36" s="161"/>
      <c r="C36" s="142"/>
      <c r="D36" s="143"/>
      <c r="E36" s="142"/>
      <c r="F36" s="143"/>
      <c r="G36" s="110"/>
      <c r="H36" s="34"/>
      <c r="I36" s="33"/>
      <c r="J36" s="34"/>
      <c r="K36" s="129"/>
      <c r="L36" s="130"/>
      <c r="M36" s="130"/>
      <c r="N36" s="131"/>
    </row>
    <row r="37" spans="1:14" ht="12.75" customHeight="1">
      <c r="A37" s="160"/>
      <c r="B37" s="161"/>
      <c r="C37" s="142"/>
      <c r="D37" s="143"/>
      <c r="E37" s="142"/>
      <c r="F37" s="143"/>
      <c r="G37" s="110"/>
      <c r="H37" s="34"/>
      <c r="I37" s="33"/>
      <c r="J37" s="34"/>
      <c r="K37" s="129"/>
      <c r="L37" s="130"/>
      <c r="M37" s="130"/>
      <c r="N37" s="131"/>
    </row>
    <row r="38" spans="1:14" ht="12.75" customHeight="1">
      <c r="A38" s="164"/>
      <c r="B38" s="165"/>
      <c r="C38" s="154"/>
      <c r="D38" s="155"/>
      <c r="E38" s="154"/>
      <c r="F38" s="155"/>
      <c r="G38" s="111"/>
      <c r="H38" s="39"/>
      <c r="I38" s="38"/>
      <c r="J38" s="39"/>
      <c r="K38" s="136"/>
      <c r="L38" s="137"/>
      <c r="M38" s="137"/>
      <c r="N38" s="138"/>
    </row>
  </sheetData>
  <sheetProtection sheet="1" objects="1" scenarios="1" selectLockedCells="1"/>
  <mergeCells count="52">
    <mergeCell ref="A28:B32"/>
    <mergeCell ref="A34:B38"/>
    <mergeCell ref="A4:B8"/>
    <mergeCell ref="A10:B14"/>
    <mergeCell ref="A16:B20"/>
    <mergeCell ref="A22:B26"/>
    <mergeCell ref="C34:D38"/>
    <mergeCell ref="E34:F38"/>
    <mergeCell ref="K37:N37"/>
    <mergeCell ref="C28:D32"/>
    <mergeCell ref="E28:F32"/>
    <mergeCell ref="G28:H32"/>
    <mergeCell ref="I28:J32"/>
    <mergeCell ref="K34:N34"/>
    <mergeCell ref="K38:N38"/>
    <mergeCell ref="K28:L32"/>
    <mergeCell ref="G22:H26"/>
    <mergeCell ref="I22:J26"/>
    <mergeCell ref="G16:H20"/>
    <mergeCell ref="I16:J20"/>
    <mergeCell ref="C16:D20"/>
    <mergeCell ref="E16:F20"/>
    <mergeCell ref="C22:D26"/>
    <mergeCell ref="E22:F26"/>
    <mergeCell ref="C10:D14"/>
    <mergeCell ref="E10:F14"/>
    <mergeCell ref="G10:H14"/>
    <mergeCell ref="I10:J14"/>
    <mergeCell ref="K4:L8"/>
    <mergeCell ref="M4:N8"/>
    <mergeCell ref="K10:L14"/>
    <mergeCell ref="M10:N14"/>
    <mergeCell ref="A1:N1"/>
    <mergeCell ref="K33:N33"/>
    <mergeCell ref="A2:B2"/>
    <mergeCell ref="C2:D2"/>
    <mergeCell ref="E2:F2"/>
    <mergeCell ref="G2:H2"/>
    <mergeCell ref="C4:D8"/>
    <mergeCell ref="I2:J2"/>
    <mergeCell ref="K2:L2"/>
    <mergeCell ref="M2:N2"/>
    <mergeCell ref="E4:F8"/>
    <mergeCell ref="M28:N32"/>
    <mergeCell ref="K35:N35"/>
    <mergeCell ref="K36:N36"/>
    <mergeCell ref="K22:L26"/>
    <mergeCell ref="M22:N26"/>
    <mergeCell ref="G4:H8"/>
    <mergeCell ref="I4:J8"/>
    <mergeCell ref="K16:L20"/>
    <mergeCell ref="M16:N20"/>
  </mergeCells>
  <conditionalFormatting sqref="N3 M3:M4 M9:N9 M10 M15:N15 M16 M21:N21 M22 M27:N27 M28 B3 A3:A4 A9:B9 A10 A15:B15 A16 A21:B21 A22 A27:B27 A28 A33:B33 A34">
    <cfRule type="expression" priority="1" dxfId="9" stopIfTrue="1">
      <formula>color="Orange"</formula>
    </cfRule>
    <cfRule type="expression" priority="2" dxfId="7" stopIfTrue="1">
      <formula>color="Blau"</formula>
    </cfRule>
    <cfRule type="expression" priority="3" dxfId="10" stopIfTrue="1">
      <formula>color="Grau"</formula>
    </cfRule>
  </conditionalFormatting>
  <conditionalFormatting sqref="G3 I3 E3 C3 K3 C9 E9 G9 I9 K9 C15 E15 G15 I15 K15 C21 E21 G21 I21 K21 C27 E27 G27 I27 K27 C33 E33">
    <cfRule type="expression" priority="4" dxfId="9" stopIfTrue="1">
      <formula>AND(C3="",color="Orange")</formula>
    </cfRule>
    <cfRule type="expression" priority="5" dxfId="7" stopIfTrue="1">
      <formula>AND(C3="",color="Blau")</formula>
    </cfRule>
    <cfRule type="expression" priority="6" dxfId="8" stopIfTrue="1">
      <formula>AND(C3="",color="Grau")</formula>
    </cfRule>
  </conditionalFormatting>
  <conditionalFormatting sqref="D3 F3 H3 J3 L3 D9 F9 H9 J9 L9 D15 F15 H15 J15 L15 D21 F21 H21 J21 L21 D27 F27 H27 J27 L27 D33 F33">
    <cfRule type="expression" priority="7" dxfId="9" stopIfTrue="1">
      <formula>AND(C3="",color="Orange")</formula>
    </cfRule>
    <cfRule type="expression" priority="8" dxfId="7" stopIfTrue="1">
      <formula>AND(C3="",color="Blau")</formula>
    </cfRule>
    <cfRule type="expression" priority="9" dxfId="8" stopIfTrue="1">
      <formula>AND(C3="",color="Grau")</formula>
    </cfRule>
  </conditionalFormatting>
  <conditionalFormatting sqref="C4:L8 C10:L14 C16:L20 C22:L26 C28:L32 C34:F38">
    <cfRule type="expression" priority="10" dxfId="9" stopIfTrue="1">
      <formula>AND(C3="",color="Orange")</formula>
    </cfRule>
    <cfRule type="expression" priority="11" dxfId="7" stopIfTrue="1">
      <formula>AND(C3="",color="Blau")</formula>
    </cfRule>
    <cfRule type="expression" priority="12" dxfId="8" stopIfTrue="1">
      <formula>AND(C3="",color="Grau")</formula>
    </cfRule>
  </conditionalFormatting>
  <conditionalFormatting sqref="A2:N2">
    <cfRule type="expression" priority="13" dxfId="3" stopIfTrue="1">
      <formula>color="Orange"</formula>
    </cfRule>
    <cfRule type="expression" priority="14" dxfId="4" stopIfTrue="1">
      <formula>color="Blau"</formula>
    </cfRule>
    <cfRule type="expression" priority="15" dxfId="5" stopIfTrue="1">
      <formula>color="Grau"</formula>
    </cfRule>
  </conditionalFormatting>
  <printOptions horizontalCentered="1" vertic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r:id="rId2"/>
  <ignoredErrors>
    <ignoredError sqref="B9:B38 B3 L35:N38 L3:N33 C15:C38 C3:C9 D15:D38 D3:D9 E3:J38 K3:K33 K35:K38" formula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42"/>
  <sheetViews>
    <sheetView showGridLines="0" showZeros="0" workbookViewId="0" topLeftCell="A1">
      <selection activeCell="G22" sqref="G22:H26"/>
    </sheetView>
  </sheetViews>
  <sheetFormatPr defaultColWidth="11.00390625" defaultRowHeight="12.75"/>
  <cols>
    <col min="1" max="1" width="3.625" style="40" customWidth="1"/>
    <col min="2" max="2" width="12.00390625" style="27" customWidth="1"/>
    <col min="3" max="3" width="3.625" style="40" customWidth="1"/>
    <col min="4" max="4" width="12.00390625" style="27" customWidth="1"/>
    <col min="5" max="5" width="3.625" style="40" customWidth="1"/>
    <col min="6" max="6" width="12.00390625" style="27" customWidth="1"/>
    <col min="7" max="7" width="3.625" style="40" customWidth="1"/>
    <col min="8" max="8" width="12.00390625" style="27" customWidth="1"/>
    <col min="9" max="9" width="3.625" style="40" customWidth="1"/>
    <col min="10" max="10" width="12.00390625" style="27" customWidth="1"/>
    <col min="11" max="11" width="3.625" style="40" customWidth="1"/>
    <col min="12" max="12" width="12.00390625" style="27" customWidth="1"/>
    <col min="13" max="13" width="3.625" style="40" customWidth="1"/>
    <col min="14" max="14" width="12.00390625" style="27" customWidth="1"/>
    <col min="15" max="16384" width="9.00390625" style="35" customWidth="1"/>
  </cols>
  <sheetData>
    <row r="1" spans="1:16" s="27" customFormat="1" ht="45.75" customHeight="1">
      <c r="A1" s="132" t="str">
        <f>"AUGUST "&amp;Übersicht!$D$3</f>
        <v>AUGUST 2012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93">
        <v>8</v>
      </c>
    </row>
    <row r="2" spans="1:14" s="28" customFormat="1" ht="19.5" customHeight="1">
      <c r="A2" s="139" t="s">
        <v>21</v>
      </c>
      <c r="B2" s="139"/>
      <c r="C2" s="139" t="s">
        <v>22</v>
      </c>
      <c r="D2" s="139"/>
      <c r="E2" s="139" t="s">
        <v>23</v>
      </c>
      <c r="F2" s="139"/>
      <c r="G2" s="139" t="s">
        <v>24</v>
      </c>
      <c r="H2" s="139"/>
      <c r="I2" s="139" t="s">
        <v>25</v>
      </c>
      <c r="J2" s="139"/>
      <c r="K2" s="139" t="s">
        <v>26</v>
      </c>
      <c r="L2" s="139"/>
      <c r="M2" s="139" t="s">
        <v>27</v>
      </c>
      <c r="N2" s="140"/>
    </row>
    <row r="3" spans="1:14" s="32" customFormat="1" ht="17.25" customHeight="1">
      <c r="A3" s="36">
        <f ca="1">OFFSET(INDIRECT(RIGHT(CELL("filename",$A$1),3)&amp;"C"),FLOOR((ROW()-ROW($P$3))/6,1),FLOOR((COLUMN()-COLUMN($A$39))/2,1),1,1)</f>
      </c>
      <c r="B3" s="84">
        <f>IF(ISERROR(VLOOKUP(DATE(Übersicht!$D$3,$P$1,A3),Feiertage!$A$11:$B$26,2,0)),"",VLOOKUP(DATE(Übersicht!$D$3,$P$1,A3),Feiertage!$A$11:$B$26,2,0))</f>
      </c>
      <c r="C3" s="52">
        <f ca="1">OFFSET(INDIRECT(RIGHT(CELL("filename",$A$1),3)&amp;"C"),FLOOR((ROW()-ROW($P$3))/6,1),FLOOR((COLUMN()-COLUMN($A$39))/2,1),1,1)</f>
      </c>
      <c r="D3" s="85">
        <f>IF(ISERROR(VLOOKUP(DATE(Übersicht!$D$3,$P$1,C3),Feiertage!$A$11:$B$26,2,0)),"",VLOOKUP(DATE(Übersicht!$D$3,$P$1,C3),Feiertage!$A$11:$B$26,2,0))</f>
      </c>
      <c r="E3" s="52">
        <f ca="1">OFFSET(INDIRECT(RIGHT(CELL("filename",$A$1),3)&amp;"C"),FLOOR((ROW()-ROW($P$3))/6,1),FLOOR((COLUMN()-COLUMN($A$39))/2,1),1,1)</f>
      </c>
      <c r="F3" s="85">
        <f>IF(ISERROR(VLOOKUP(DATE(Übersicht!$D$3,$P$1,E3),Feiertage!$A$11:$B$26,2,0)),"",VLOOKUP(DATE(Übersicht!$D$3,$P$1,E3),Feiertage!$A$11:$B$26,2,0))</f>
      </c>
      <c r="G3" s="52">
        <f ca="1">OFFSET(INDIRECT(RIGHT(CELL("filename",$A$1),3)&amp;"C"),FLOOR((ROW()-ROW($P$3))/6,1),FLOOR((COLUMN()-COLUMN($A$39))/2,1),1,1)</f>
        <v>1</v>
      </c>
      <c r="H3" s="85">
        <f>IF(ISERROR(VLOOKUP(DATE(Übersicht!$D$3,$P$1,G3),Feiertage!$A$11:$B$26,2,0)),"",VLOOKUP(DATE(Übersicht!$D$3,$P$1,G3),Feiertage!$A$11:$B$26,2,0))</f>
      </c>
      <c r="I3" s="52">
        <f ca="1">OFFSET(INDIRECT(RIGHT(CELL("filename",$A$1),3)&amp;"C"),FLOOR((ROW()-ROW($P$3))/6,1),FLOOR((COLUMN()-COLUMN($A$39))/2,1),1,1)</f>
        <v>2</v>
      </c>
      <c r="J3" s="85">
        <f>IF(ISERROR(VLOOKUP(DATE(Übersicht!$D$3,$P$1,I3),Feiertage!$A$11:$B$26,2,0)),"",VLOOKUP(DATE(Übersicht!$D$3,$P$1,I3),Feiertage!$A$11:$B$26,2,0))</f>
      </c>
      <c r="K3" s="52">
        <f ca="1">OFFSET(INDIRECT(RIGHT(CELL("filename",$A$1),3)&amp;"C"),FLOOR((ROW()-ROW($P$3))/6,1),FLOOR((COLUMN()-COLUMN($A$39))/2,1),1,1)</f>
        <v>3</v>
      </c>
      <c r="L3" s="85">
        <f>IF(ISERROR(VLOOKUP(DATE(Übersicht!$D$3,$P$1,K3),Feiertage!$A$11:$B$26,2,0)),"",VLOOKUP(DATE(Übersicht!$D$3,$P$1,K3),Feiertage!$A$11:$B$26,2,0))</f>
      </c>
      <c r="M3" s="51">
        <f ca="1">OFFSET(INDIRECT(RIGHT(CELL("filename",$A$1),3)&amp;"C"),FLOOR((ROW()-ROW($P$3))/6,1),FLOOR((COLUMN()-COLUMN($A$39))/2,1),1,1)</f>
        <v>4</v>
      </c>
      <c r="N3" s="86">
        <f>IF(ISERROR(VLOOKUP(DATE(Übersicht!$D$3,$P$1,M3),Feiertage!$A$11:$B$26,2,0)),"",VLOOKUP(DATE(Übersicht!$D$3,$P$1,M3),Feiertage!$A$11:$B$26,2,0))</f>
      </c>
    </row>
    <row r="4" spans="1:14" ht="12.75" customHeight="1">
      <c r="A4" s="160"/>
      <c r="B4" s="161"/>
      <c r="C4" s="142"/>
      <c r="D4" s="143"/>
      <c r="E4" s="142"/>
      <c r="F4" s="143"/>
      <c r="G4" s="142"/>
      <c r="H4" s="143"/>
      <c r="I4" s="142"/>
      <c r="J4" s="143"/>
      <c r="K4" s="142"/>
      <c r="L4" s="143"/>
      <c r="M4" s="146"/>
      <c r="N4" s="147"/>
    </row>
    <row r="5" spans="1:14" ht="12.75" customHeight="1">
      <c r="A5" s="160"/>
      <c r="B5" s="161"/>
      <c r="C5" s="142"/>
      <c r="D5" s="143"/>
      <c r="E5" s="142"/>
      <c r="F5" s="143"/>
      <c r="G5" s="142"/>
      <c r="H5" s="143"/>
      <c r="I5" s="142"/>
      <c r="J5" s="143"/>
      <c r="K5" s="142"/>
      <c r="L5" s="143"/>
      <c r="M5" s="146"/>
      <c r="N5" s="147"/>
    </row>
    <row r="6" spans="1:14" ht="12.75" customHeight="1">
      <c r="A6" s="160"/>
      <c r="B6" s="161"/>
      <c r="C6" s="142"/>
      <c r="D6" s="143"/>
      <c r="E6" s="142"/>
      <c r="F6" s="143"/>
      <c r="G6" s="142"/>
      <c r="H6" s="143"/>
      <c r="I6" s="142"/>
      <c r="J6" s="143"/>
      <c r="K6" s="142"/>
      <c r="L6" s="143"/>
      <c r="M6" s="146"/>
      <c r="N6" s="147"/>
    </row>
    <row r="7" spans="1:14" ht="12.75" customHeight="1">
      <c r="A7" s="160"/>
      <c r="B7" s="161"/>
      <c r="C7" s="142"/>
      <c r="D7" s="143"/>
      <c r="E7" s="142"/>
      <c r="F7" s="143"/>
      <c r="G7" s="142"/>
      <c r="H7" s="143"/>
      <c r="I7" s="142"/>
      <c r="J7" s="143"/>
      <c r="K7" s="142"/>
      <c r="L7" s="143"/>
      <c r="M7" s="146"/>
      <c r="N7" s="147"/>
    </row>
    <row r="8" spans="1:14" ht="12.75" customHeight="1">
      <c r="A8" s="162"/>
      <c r="B8" s="163"/>
      <c r="C8" s="144"/>
      <c r="D8" s="145"/>
      <c r="E8" s="144"/>
      <c r="F8" s="145"/>
      <c r="G8" s="144"/>
      <c r="H8" s="145"/>
      <c r="I8" s="144"/>
      <c r="J8" s="145"/>
      <c r="K8" s="144"/>
      <c r="L8" s="145"/>
      <c r="M8" s="148"/>
      <c r="N8" s="149"/>
    </row>
    <row r="9" spans="1:14" s="32" customFormat="1" ht="17.25" customHeight="1">
      <c r="A9" s="36">
        <f ca="1">OFFSET(INDIRECT(RIGHT(CELL("filename",$A$1),3)&amp;"C"),FLOOR((ROW()-ROW($P$3))/6,1),FLOOR((COLUMN()-COLUMN($A$39))/2,1),1,1)</f>
        <v>5</v>
      </c>
      <c r="B9" s="84">
        <f>IF(ISERROR(VLOOKUP(DATE(Übersicht!$D$3,$P$1,A9),Feiertage!$A$11:$B$26,2,0)),"",VLOOKUP(DATE(Übersicht!$D$3,$P$1,A9),Feiertage!$A$11:$B$26,2,0))</f>
      </c>
      <c r="C9" s="52">
        <f ca="1">OFFSET(INDIRECT(RIGHT(CELL("filename",$A$1),3)&amp;"C"),FLOOR((ROW()-ROW($P$3))/6,1),FLOOR((COLUMN()-COLUMN($A$39))/2,1),1,1)</f>
        <v>6</v>
      </c>
      <c r="D9" s="85">
        <f>IF(ISERROR(VLOOKUP(DATE(Übersicht!$D$3,$P$1,C9),Feiertage!$A$11:$B$26,2,0)),"",VLOOKUP(DATE(Übersicht!$D$3,$P$1,C9),Feiertage!$A$11:$B$26,2,0))</f>
      </c>
      <c r="E9" s="52">
        <f ca="1">OFFSET(INDIRECT(RIGHT(CELL("filename",$A$1),3)&amp;"C"),FLOOR((ROW()-ROW($P$3))/6,1),FLOOR((COLUMN()-COLUMN($A$39))/2,1),1,1)</f>
        <v>7</v>
      </c>
      <c r="F9" s="85">
        <f>IF(ISERROR(VLOOKUP(DATE(Übersicht!$D$3,$P$1,E9),Feiertage!$A$11:$B$26,2,0)),"",VLOOKUP(DATE(Übersicht!$D$3,$P$1,E9),Feiertage!$A$11:$B$26,2,0))</f>
      </c>
      <c r="G9" s="52">
        <f ca="1">OFFSET(INDIRECT(RIGHT(CELL("filename",$A$1),3)&amp;"C"),FLOOR((ROW()-ROW($P$3))/6,1),FLOOR((COLUMN()-COLUMN($A$39))/2,1),1,1)</f>
        <v>8</v>
      </c>
      <c r="H9" s="85">
        <f>IF(ISERROR(VLOOKUP(DATE(Übersicht!$D$3,$P$1,G9),Feiertage!$A$11:$B$26,2,0)),"",VLOOKUP(DATE(Übersicht!$D$3,$P$1,G9),Feiertage!$A$11:$B$26,2,0))</f>
      </c>
      <c r="I9" s="52">
        <f ca="1">OFFSET(INDIRECT(RIGHT(CELL("filename",$A$1),3)&amp;"C"),FLOOR((ROW()-ROW($P$3))/6,1),FLOOR((COLUMN()-COLUMN($A$39))/2,1),1,1)</f>
        <v>9</v>
      </c>
      <c r="J9" s="85">
        <f>IF(ISERROR(VLOOKUP(DATE(Übersicht!$D$3,$P$1,I9),Feiertage!$A$11:$B$26,2,0)),"",VLOOKUP(DATE(Übersicht!$D$3,$P$1,I9),Feiertage!$A$11:$B$26,2,0))</f>
      </c>
      <c r="K9" s="52">
        <f ca="1">OFFSET(INDIRECT(RIGHT(CELL("filename",$A$1),3)&amp;"C"),FLOOR((ROW()-ROW($P$3))/6,1),FLOOR((COLUMN()-COLUMN($A$39))/2,1),1,1)</f>
        <v>10</v>
      </c>
      <c r="L9" s="85">
        <f>IF(ISERROR(VLOOKUP(DATE(Übersicht!$D$3,$P$1,K9),Feiertage!$A$11:$B$26,2,0)),"",VLOOKUP(DATE(Übersicht!$D$3,$P$1,K9),Feiertage!$A$11:$B$26,2,0))</f>
      </c>
      <c r="M9" s="37">
        <f ca="1">OFFSET(INDIRECT(RIGHT(CELL("filename",$A$1),3)&amp;"C"),FLOOR((ROW()-ROW($P$3))/6,1),FLOOR((COLUMN()-COLUMN($A$39))/2,1),1,1)</f>
        <v>11</v>
      </c>
      <c r="N9" s="86">
        <f>IF(ISERROR(VLOOKUP(DATE(Übersicht!$D$3,$P$1,M9),Feiertage!$A$11:$B$26,2,0)),"",VLOOKUP(DATE(Übersicht!$D$3,$P$1,M9),Feiertage!$A$11:$B$26,2,0))</f>
      </c>
    </row>
    <row r="10" spans="1:14" ht="12.75" customHeight="1">
      <c r="A10" s="160"/>
      <c r="B10" s="161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146"/>
      <c r="N10" s="147"/>
    </row>
    <row r="11" spans="1:14" ht="12.75" customHeight="1">
      <c r="A11" s="160"/>
      <c r="B11" s="161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6"/>
      <c r="N11" s="147"/>
    </row>
    <row r="12" spans="1:14" ht="12.75" customHeight="1">
      <c r="A12" s="160"/>
      <c r="B12" s="161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146"/>
      <c r="N12" s="147"/>
    </row>
    <row r="13" spans="1:14" ht="12.75" customHeight="1">
      <c r="A13" s="160"/>
      <c r="B13" s="161"/>
      <c r="C13" s="142"/>
      <c r="D13" s="143"/>
      <c r="E13" s="142"/>
      <c r="F13" s="143"/>
      <c r="G13" s="142"/>
      <c r="H13" s="143"/>
      <c r="I13" s="142"/>
      <c r="J13" s="143"/>
      <c r="K13" s="142"/>
      <c r="L13" s="143"/>
      <c r="M13" s="146"/>
      <c r="N13" s="147"/>
    </row>
    <row r="14" spans="1:14" ht="12.75" customHeight="1">
      <c r="A14" s="162"/>
      <c r="B14" s="163"/>
      <c r="C14" s="144"/>
      <c r="D14" s="145"/>
      <c r="E14" s="144"/>
      <c r="F14" s="145"/>
      <c r="G14" s="144"/>
      <c r="H14" s="145"/>
      <c r="I14" s="144"/>
      <c r="J14" s="145"/>
      <c r="K14" s="144"/>
      <c r="L14" s="145"/>
      <c r="M14" s="148"/>
      <c r="N14" s="149"/>
    </row>
    <row r="15" spans="1:14" s="32" customFormat="1" ht="17.25" customHeight="1">
      <c r="A15" s="36">
        <f ca="1">OFFSET(INDIRECT(RIGHT(CELL("filename",$A$1),3)&amp;"C"),FLOOR((ROW()-ROW($P$3))/6,1),FLOOR((COLUMN()-COLUMN($A$39))/2,1),1,1)</f>
        <v>12</v>
      </c>
      <c r="B15" s="84">
        <f>IF(ISERROR(VLOOKUP(DATE(Übersicht!$D$3,$P$1,A15),Feiertage!$A$11:$B$26,2,0)),"",VLOOKUP(DATE(Übersicht!$D$3,$P$1,A15),Feiertage!$A$11:$B$26,2,0))</f>
      </c>
      <c r="C15" s="52">
        <f ca="1">OFFSET(INDIRECT(RIGHT(CELL("filename",$A$1),3)&amp;"C"),FLOOR((ROW()-ROW($P$3))/6,1),FLOOR((COLUMN()-COLUMN($A$39))/2,1),1,1)</f>
        <v>13</v>
      </c>
      <c r="D15" s="85">
        <f>IF(ISERROR(VLOOKUP(DATE(Übersicht!$D$3,$P$1,C15),Feiertage!$A$11:$B$26,2,0)),"",VLOOKUP(DATE(Übersicht!$D$3,$P$1,C15),Feiertage!$A$11:$B$26,2,0))</f>
      </c>
      <c r="E15" s="52">
        <f ca="1">OFFSET(INDIRECT(RIGHT(CELL("filename",$A$1),3)&amp;"C"),FLOOR((ROW()-ROW($P$3))/6,1),FLOOR((COLUMN()-COLUMN($A$39))/2,1),1,1)</f>
        <v>14</v>
      </c>
      <c r="F15" s="85">
        <f>IF(ISERROR(VLOOKUP(DATE(Übersicht!$D$3,$P$1,E15),Feiertage!$A$11:$B$26,2,0)),"",VLOOKUP(DATE(Übersicht!$D$3,$P$1,E15),Feiertage!$A$11:$B$26,2,0))</f>
      </c>
      <c r="G15" s="52">
        <f ca="1">OFFSET(INDIRECT(RIGHT(CELL("filename",$A$1),3)&amp;"C"),FLOOR((ROW()-ROW($P$3))/6,1),FLOOR((COLUMN()-COLUMN($A$39))/2,1),1,1)</f>
        <v>15</v>
      </c>
      <c r="H15" s="85">
        <f>IF(ISERROR(VLOOKUP(DATE(Übersicht!$D$3,$P$1,G15),Feiertage!$A$11:$B$26,2,0)),"",VLOOKUP(DATE(Übersicht!$D$3,$P$1,G15),Feiertage!$A$11:$B$26,2,0))</f>
      </c>
      <c r="I15" s="52">
        <f ca="1">OFFSET(INDIRECT(RIGHT(CELL("filename",$A$1),3)&amp;"C"),FLOOR((ROW()-ROW($P$3))/6,1),FLOOR((COLUMN()-COLUMN($A$39))/2,1),1,1)</f>
        <v>16</v>
      </c>
      <c r="J15" s="85">
        <f>IF(ISERROR(VLOOKUP(DATE(Übersicht!$D$3,$P$1,I15),Feiertage!$A$11:$B$26,2,0)),"",VLOOKUP(DATE(Übersicht!$D$3,$P$1,I15),Feiertage!$A$11:$B$26,2,0))</f>
      </c>
      <c r="K15" s="52">
        <f ca="1">OFFSET(INDIRECT(RIGHT(CELL("filename",$A$1),3)&amp;"C"),FLOOR((ROW()-ROW($P$3))/6,1),FLOOR((COLUMN()-COLUMN($A$39))/2,1),1,1)</f>
        <v>17</v>
      </c>
      <c r="L15" s="85">
        <f>IF(ISERROR(VLOOKUP(DATE(Übersicht!$D$3,$P$1,K15),Feiertage!$A$11:$B$26,2,0)),"",VLOOKUP(DATE(Übersicht!$D$3,$P$1,K15),Feiertage!$A$11:$B$26,2,0))</f>
      </c>
      <c r="M15" s="37">
        <f ca="1">OFFSET(INDIRECT(RIGHT(CELL("filename",$A$1),3)&amp;"C"),FLOOR((ROW()-ROW($P$3))/6,1),FLOOR((COLUMN()-COLUMN($A$39))/2,1),1,1)</f>
        <v>18</v>
      </c>
      <c r="N15" s="86">
        <f>IF(ISERROR(VLOOKUP(DATE(Übersicht!$D$3,$P$1,M15),Feiertage!$A$11:$B$26,2,0)),"",VLOOKUP(DATE(Übersicht!$D$3,$P$1,M15),Feiertage!$A$11:$B$26,2,0))</f>
      </c>
    </row>
    <row r="16" spans="1:14" ht="12.75" customHeight="1">
      <c r="A16" s="160"/>
      <c r="B16" s="161"/>
      <c r="C16" s="142"/>
      <c r="D16" s="143"/>
      <c r="E16" s="142"/>
      <c r="F16" s="143"/>
      <c r="G16" s="142"/>
      <c r="H16" s="143"/>
      <c r="I16" s="142"/>
      <c r="J16" s="143"/>
      <c r="K16" s="142"/>
      <c r="L16" s="143"/>
      <c r="M16" s="146"/>
      <c r="N16" s="147"/>
    </row>
    <row r="17" spans="1:14" ht="12.75" customHeight="1">
      <c r="A17" s="160"/>
      <c r="B17" s="161"/>
      <c r="C17" s="142"/>
      <c r="D17" s="143"/>
      <c r="E17" s="142"/>
      <c r="F17" s="143"/>
      <c r="G17" s="142"/>
      <c r="H17" s="143"/>
      <c r="I17" s="142"/>
      <c r="J17" s="143"/>
      <c r="K17" s="142"/>
      <c r="L17" s="143"/>
      <c r="M17" s="146"/>
      <c r="N17" s="147"/>
    </row>
    <row r="18" spans="1:14" ht="12.75" customHeight="1">
      <c r="A18" s="160"/>
      <c r="B18" s="161"/>
      <c r="C18" s="142"/>
      <c r="D18" s="143"/>
      <c r="E18" s="142"/>
      <c r="F18" s="143"/>
      <c r="G18" s="142"/>
      <c r="H18" s="143"/>
      <c r="I18" s="142"/>
      <c r="J18" s="143"/>
      <c r="K18" s="142"/>
      <c r="L18" s="143"/>
      <c r="M18" s="146"/>
      <c r="N18" s="147"/>
    </row>
    <row r="19" spans="1:14" ht="12.75" customHeight="1">
      <c r="A19" s="160"/>
      <c r="B19" s="161"/>
      <c r="C19" s="142"/>
      <c r="D19" s="143"/>
      <c r="E19" s="142"/>
      <c r="F19" s="143"/>
      <c r="G19" s="142"/>
      <c r="H19" s="143"/>
      <c r="I19" s="142"/>
      <c r="J19" s="143"/>
      <c r="K19" s="142"/>
      <c r="L19" s="143"/>
      <c r="M19" s="146"/>
      <c r="N19" s="147"/>
    </row>
    <row r="20" spans="1:14" ht="12.75" customHeight="1">
      <c r="A20" s="162"/>
      <c r="B20" s="163"/>
      <c r="C20" s="144"/>
      <c r="D20" s="145"/>
      <c r="E20" s="144"/>
      <c r="F20" s="145"/>
      <c r="G20" s="144"/>
      <c r="H20" s="145"/>
      <c r="I20" s="144"/>
      <c r="J20" s="145"/>
      <c r="K20" s="144"/>
      <c r="L20" s="145"/>
      <c r="M20" s="148"/>
      <c r="N20" s="149"/>
    </row>
    <row r="21" spans="1:14" s="32" customFormat="1" ht="17.25" customHeight="1">
      <c r="A21" s="36">
        <f ca="1">OFFSET(INDIRECT(RIGHT(CELL("filename",$A$1),3)&amp;"C"),FLOOR((ROW()-ROW($P$3))/6,1),FLOOR((COLUMN()-COLUMN($A$39))/2,1),1,1)</f>
        <v>19</v>
      </c>
      <c r="B21" s="84">
        <f>IF(ISERROR(VLOOKUP(DATE(Übersicht!$D$3,$P$1,A21),Feiertage!$A$11:$B$26,2,0)),"",VLOOKUP(DATE(Übersicht!$D$3,$P$1,A21),Feiertage!$A$11:$B$26,2,0))</f>
      </c>
      <c r="C21" s="52">
        <f ca="1">OFFSET(INDIRECT(RIGHT(CELL("filename",$A$1),3)&amp;"C"),FLOOR((ROW()-ROW($P$3))/6,1),FLOOR((COLUMN()-COLUMN($A$39))/2,1),1,1)</f>
        <v>20</v>
      </c>
      <c r="D21" s="85">
        <f>IF(ISERROR(VLOOKUP(DATE(Übersicht!$D$3,$P$1,C21),Feiertage!$A$11:$B$26,2,0)),"",VLOOKUP(DATE(Übersicht!$D$3,$P$1,C21),Feiertage!$A$11:$B$26,2,0))</f>
      </c>
      <c r="E21" s="52">
        <f ca="1">OFFSET(INDIRECT(RIGHT(CELL("filename",$A$1),3)&amp;"C"),FLOOR((ROW()-ROW($P$3))/6,1),FLOOR((COLUMN()-COLUMN($A$39))/2,1),1,1)</f>
        <v>21</v>
      </c>
      <c r="F21" s="85">
        <f>IF(ISERROR(VLOOKUP(DATE(Übersicht!$D$3,$P$1,E21),Feiertage!$A$11:$B$26,2,0)),"",VLOOKUP(DATE(Übersicht!$D$3,$P$1,E21),Feiertage!$A$11:$B$26,2,0))</f>
      </c>
      <c r="G21" s="52">
        <f ca="1">OFFSET(INDIRECT(RIGHT(CELL("filename",$A$1),3)&amp;"C"),FLOOR((ROW()-ROW($P$3))/6,1),FLOOR((COLUMN()-COLUMN($A$39))/2,1),1,1)</f>
        <v>22</v>
      </c>
      <c r="H21" s="85">
        <f>IF(ISERROR(VLOOKUP(DATE(Übersicht!$D$3,$P$1,G21),Feiertage!$A$11:$B$26,2,0)),"",VLOOKUP(DATE(Übersicht!$D$3,$P$1,G21),Feiertage!$A$11:$B$26,2,0))</f>
      </c>
      <c r="I21" s="52">
        <f ca="1">OFFSET(INDIRECT(RIGHT(CELL("filename",$A$1),3)&amp;"C"),FLOOR((ROW()-ROW($P$3))/6,1),FLOOR((COLUMN()-COLUMN($A$39))/2,1),1,1)</f>
        <v>23</v>
      </c>
      <c r="J21" s="85">
        <f>IF(ISERROR(VLOOKUP(DATE(Übersicht!$D$3,$P$1,I21),Feiertage!$A$11:$B$26,2,0)),"",VLOOKUP(DATE(Übersicht!$D$3,$P$1,I21),Feiertage!$A$11:$B$26,2,0))</f>
      </c>
      <c r="K21" s="52">
        <f ca="1">OFFSET(INDIRECT(RIGHT(CELL("filename",$A$1),3)&amp;"C"),FLOOR((ROW()-ROW($P$3))/6,1),FLOOR((COLUMN()-COLUMN($A$39))/2,1),1,1)</f>
        <v>24</v>
      </c>
      <c r="L21" s="85">
        <f>IF(ISERROR(VLOOKUP(DATE(Übersicht!$D$3,$P$1,K21),Feiertage!$A$11:$B$26,2,0)),"",VLOOKUP(DATE(Übersicht!$D$3,$P$1,K21),Feiertage!$A$11:$B$26,2,0))</f>
      </c>
      <c r="M21" s="37">
        <f ca="1">OFFSET(INDIRECT(RIGHT(CELL("filename",$A$1),3)&amp;"C"),FLOOR((ROW()-ROW($P$3))/6,1),FLOOR((COLUMN()-COLUMN($A$39))/2,1),1,1)</f>
        <v>25</v>
      </c>
      <c r="N21" s="86">
        <f>IF(ISERROR(VLOOKUP(DATE(Übersicht!$D$3,$P$1,M21),Feiertage!$A$11:$B$26,2,0)),"",VLOOKUP(DATE(Übersicht!$D$3,$P$1,M21),Feiertage!$A$11:$B$26,2,0))</f>
      </c>
    </row>
    <row r="22" spans="1:14" ht="12.75" customHeight="1">
      <c r="A22" s="160"/>
      <c r="B22" s="161"/>
      <c r="C22" s="142"/>
      <c r="D22" s="143"/>
      <c r="E22" s="142"/>
      <c r="F22" s="143"/>
      <c r="G22" s="142"/>
      <c r="H22" s="143"/>
      <c r="I22" s="142"/>
      <c r="J22" s="143"/>
      <c r="K22" s="142"/>
      <c r="L22" s="143"/>
      <c r="M22" s="146"/>
      <c r="N22" s="147"/>
    </row>
    <row r="23" spans="1:14" ht="12.75" customHeight="1">
      <c r="A23" s="160"/>
      <c r="B23" s="161"/>
      <c r="C23" s="142"/>
      <c r="D23" s="143"/>
      <c r="E23" s="142"/>
      <c r="F23" s="143"/>
      <c r="G23" s="142"/>
      <c r="H23" s="143"/>
      <c r="I23" s="142"/>
      <c r="J23" s="143"/>
      <c r="K23" s="142"/>
      <c r="L23" s="143"/>
      <c r="M23" s="146"/>
      <c r="N23" s="147"/>
    </row>
    <row r="24" spans="1:14" ht="12.75" customHeight="1">
      <c r="A24" s="160"/>
      <c r="B24" s="161"/>
      <c r="C24" s="142"/>
      <c r="D24" s="143"/>
      <c r="E24" s="142"/>
      <c r="F24" s="143"/>
      <c r="G24" s="142"/>
      <c r="H24" s="143"/>
      <c r="I24" s="142"/>
      <c r="J24" s="143"/>
      <c r="K24" s="142"/>
      <c r="L24" s="143"/>
      <c r="M24" s="146"/>
      <c r="N24" s="147"/>
    </row>
    <row r="25" spans="1:14" ht="12.75" customHeight="1">
      <c r="A25" s="160"/>
      <c r="B25" s="161"/>
      <c r="C25" s="142"/>
      <c r="D25" s="143"/>
      <c r="E25" s="142"/>
      <c r="F25" s="143"/>
      <c r="G25" s="142"/>
      <c r="H25" s="143"/>
      <c r="I25" s="142"/>
      <c r="J25" s="143"/>
      <c r="K25" s="142"/>
      <c r="L25" s="143"/>
      <c r="M25" s="146"/>
      <c r="N25" s="147"/>
    </row>
    <row r="26" spans="1:14" ht="12.75" customHeight="1">
      <c r="A26" s="162"/>
      <c r="B26" s="163"/>
      <c r="C26" s="144"/>
      <c r="D26" s="145"/>
      <c r="E26" s="144"/>
      <c r="F26" s="145"/>
      <c r="G26" s="144"/>
      <c r="H26" s="145"/>
      <c r="I26" s="144"/>
      <c r="J26" s="145"/>
      <c r="K26" s="144"/>
      <c r="L26" s="145"/>
      <c r="M26" s="148"/>
      <c r="N26" s="149"/>
    </row>
    <row r="27" spans="1:14" s="32" customFormat="1" ht="17.25" customHeight="1">
      <c r="A27" s="36">
        <f ca="1">OFFSET(INDIRECT(RIGHT(CELL("filename",$A$1),3)&amp;"C"),FLOOR((ROW()-ROW($P$3))/6,1),FLOOR((COLUMN()-COLUMN($A$39))/2,1),1,1)</f>
        <v>26</v>
      </c>
      <c r="B27" s="84">
        <f>IF(ISERROR(VLOOKUP(DATE(Übersicht!$D$3,$P$1,A27),Feiertage!$A$11:$B$26,2,0)),"",VLOOKUP(DATE(Übersicht!$D$3,$P$1,A27),Feiertage!$A$11:$B$26,2,0))</f>
      </c>
      <c r="C27" s="52">
        <f ca="1">OFFSET(INDIRECT(RIGHT(CELL("filename",$A$1),3)&amp;"C"),FLOOR((ROW()-ROW($P$3))/6,1),FLOOR((COLUMN()-COLUMN($A$39))/2,1),1,1)</f>
        <v>27</v>
      </c>
      <c r="D27" s="85">
        <f>IF(ISERROR(VLOOKUP(DATE(Übersicht!$D$3,$P$1,C27),Feiertage!$A$11:$B$26,2,0)),"",VLOOKUP(DATE(Übersicht!$D$3,$P$1,C27),Feiertage!$A$11:$B$26,2,0))</f>
      </c>
      <c r="E27" s="52">
        <f ca="1">OFFSET(INDIRECT(RIGHT(CELL("filename",$A$1),3)&amp;"C"),FLOOR((ROW()-ROW($P$3))/6,1),FLOOR((COLUMN()-COLUMN($A$39))/2,1),1,1)</f>
        <v>28</v>
      </c>
      <c r="F27" s="85">
        <f>IF(ISERROR(VLOOKUP(DATE(Übersicht!$D$3,$P$1,E27),Feiertage!$A$11:$B$26,2,0)),"",VLOOKUP(DATE(Übersicht!$D$3,$P$1,E27),Feiertage!$A$11:$B$26,2,0))</f>
      </c>
      <c r="G27" s="52">
        <f ca="1">OFFSET(INDIRECT(RIGHT(CELL("filename",$A$1),3)&amp;"C"),FLOOR((ROW()-ROW($P$3))/6,1),FLOOR((COLUMN()-COLUMN($A$39))/2,1),1,1)</f>
        <v>29</v>
      </c>
      <c r="H27" s="85">
        <f>IF(ISERROR(VLOOKUP(DATE(Übersicht!$D$3,$P$1,G27),Feiertage!$A$11:$B$26,2,0)),"",VLOOKUP(DATE(Übersicht!$D$3,$P$1,G27),Feiertage!$A$11:$B$26,2,0))</f>
      </c>
      <c r="I27" s="52">
        <f ca="1">OFFSET(INDIRECT(RIGHT(CELL("filename",$A$1),3)&amp;"C"),FLOOR((ROW()-ROW($P$3))/6,1),FLOOR((COLUMN()-COLUMN($A$39))/2,1),1,1)</f>
        <v>30</v>
      </c>
      <c r="J27" s="85">
        <f>IF(ISERROR(VLOOKUP(DATE(Übersicht!$D$3,$P$1,I27),Feiertage!$A$11:$B$26,2,0)),"",VLOOKUP(DATE(Übersicht!$D$3,$P$1,I27),Feiertage!$A$11:$B$26,2,0))</f>
      </c>
      <c r="K27" s="52">
        <f ca="1">OFFSET(INDIRECT(RIGHT(CELL("filename",$A$1),3)&amp;"C"),FLOOR((ROW()-ROW($P$3))/6,1),FLOOR((COLUMN()-COLUMN($A$39))/2,1),1,1)</f>
        <v>31</v>
      </c>
      <c r="L27" s="85">
        <f>IF(ISERROR(VLOOKUP(DATE(Übersicht!$D$3,$P$1,K27),Feiertage!$A$11:$B$26,2,0)),"",VLOOKUP(DATE(Übersicht!$D$3,$P$1,K27),Feiertage!$A$11:$B$26,2,0))</f>
      </c>
      <c r="M27" s="37">
        <f ca="1">OFFSET(INDIRECT(RIGHT(CELL("filename",$A$1),3)&amp;"C"),FLOOR((ROW()-ROW($P$3))/6,1),FLOOR((COLUMN()-COLUMN($A$39))/2,1),1,1)</f>
      </c>
      <c r="N27" s="86">
        <f>IF(ISERROR(VLOOKUP(DATE(Übersicht!$D$3,$P$1,M27),Feiertage!$A$11:$B$26,2,0)),"",VLOOKUP(DATE(Übersicht!$D$3,$P$1,M27),Feiertage!$A$11:$B$26,2,0))</f>
      </c>
    </row>
    <row r="28" spans="1:14" ht="12.75" customHeight="1">
      <c r="A28" s="160"/>
      <c r="B28" s="161"/>
      <c r="C28" s="142"/>
      <c r="D28" s="143"/>
      <c r="E28" s="142"/>
      <c r="F28" s="143"/>
      <c r="G28" s="142"/>
      <c r="H28" s="143"/>
      <c r="I28" s="142"/>
      <c r="J28" s="143"/>
      <c r="K28" s="142"/>
      <c r="L28" s="143"/>
      <c r="M28" s="146"/>
      <c r="N28" s="147"/>
    </row>
    <row r="29" spans="1:14" ht="12.75" customHeight="1">
      <c r="A29" s="160"/>
      <c r="B29" s="161"/>
      <c r="C29" s="142"/>
      <c r="D29" s="143"/>
      <c r="E29" s="142"/>
      <c r="F29" s="143"/>
      <c r="G29" s="142"/>
      <c r="H29" s="143"/>
      <c r="I29" s="142"/>
      <c r="J29" s="143"/>
      <c r="K29" s="142"/>
      <c r="L29" s="143"/>
      <c r="M29" s="146"/>
      <c r="N29" s="147"/>
    </row>
    <row r="30" spans="1:14" ht="12.75" customHeight="1">
      <c r="A30" s="160"/>
      <c r="B30" s="161"/>
      <c r="C30" s="142"/>
      <c r="D30" s="143"/>
      <c r="E30" s="142"/>
      <c r="F30" s="143"/>
      <c r="G30" s="142"/>
      <c r="H30" s="143"/>
      <c r="I30" s="142"/>
      <c r="J30" s="143"/>
      <c r="K30" s="142"/>
      <c r="L30" s="143"/>
      <c r="M30" s="146"/>
      <c r="N30" s="147"/>
    </row>
    <row r="31" spans="1:14" ht="12.75" customHeight="1">
      <c r="A31" s="160"/>
      <c r="B31" s="161"/>
      <c r="C31" s="142"/>
      <c r="D31" s="143"/>
      <c r="E31" s="142"/>
      <c r="F31" s="143"/>
      <c r="G31" s="142"/>
      <c r="H31" s="143"/>
      <c r="I31" s="142"/>
      <c r="J31" s="143"/>
      <c r="K31" s="142"/>
      <c r="L31" s="143"/>
      <c r="M31" s="146"/>
      <c r="N31" s="147"/>
    </row>
    <row r="32" spans="1:14" ht="12.75" customHeight="1">
      <c r="A32" s="162"/>
      <c r="B32" s="163"/>
      <c r="C32" s="144"/>
      <c r="D32" s="145"/>
      <c r="E32" s="144"/>
      <c r="F32" s="145"/>
      <c r="G32" s="144"/>
      <c r="H32" s="145"/>
      <c r="I32" s="144"/>
      <c r="J32" s="145"/>
      <c r="K32" s="144"/>
      <c r="L32" s="145"/>
      <c r="M32" s="148"/>
      <c r="N32" s="149"/>
    </row>
    <row r="33" spans="1:14" s="32" customFormat="1" ht="17.25" customHeight="1">
      <c r="A33" s="29">
        <f ca="1">OFFSET(INDIRECT(RIGHT(CELL("filename",$A$1),3)&amp;"C"),FLOOR((ROW()-ROW($P$3))/6,1),FLOOR((COLUMN()-COLUMN($A$39))/2,1),1,1)</f>
      </c>
      <c r="B33" s="87">
        <f>IF(ISERROR(VLOOKUP(DATE(Übersicht!$D$3,$P$1,A33),Feiertage!$A$11:$B$26,2,0)),"",VLOOKUP(DATE(Übersicht!$D$3,$P$1,A33),Feiertage!$A$11:$B$26,2,0))</f>
      </c>
      <c r="C33" s="52">
        <f ca="1">OFFSET(INDIRECT(RIGHT(CELL("filename",$A$1),3)&amp;"C"),FLOOR((ROW()-ROW($P$3))/6,1),FLOOR((COLUMN()-COLUMN($A$39))/2,1),1,1)</f>
      </c>
      <c r="D33" s="85">
        <f>IF(ISERROR(VLOOKUP(DATE(Übersicht!$D$3,$P$1,C33),Feiertage!$A$11:$B$26,2,0)),"",VLOOKUP(DATE(Übersicht!$D$3,$P$1,C33),Feiertage!$A$11:$B$26,2,0))</f>
      </c>
      <c r="E33" s="52">
        <f ca="1">OFFSET(INDIRECT(RIGHT(CELL("filename",$A$1),3)&amp;"C"),FLOOR((ROW()-ROW($P$3))/6,1),FLOOR((COLUMN()-COLUMN($A$39))/2,1),1,1)</f>
      </c>
      <c r="F33" s="85">
        <f>IF(ISERROR(VLOOKUP(DATE(Übersicht!$D$3,$P$1,E33),Feiertage!$A$11:$B$26,2,0)),"",VLOOKUP(DATE(Übersicht!$D$3,$P$1,E33),Feiertage!$A$11:$B$26,2,0))</f>
      </c>
      <c r="G33" s="30">
        <f>Übersicht!E12</f>
      </c>
      <c r="H33" s="31"/>
      <c r="I33" s="30">
        <f>Übersicht!F12</f>
      </c>
      <c r="J33" s="31"/>
      <c r="K33" s="133" t="s">
        <v>28</v>
      </c>
      <c r="L33" s="134"/>
      <c r="M33" s="134"/>
      <c r="N33" s="135"/>
    </row>
    <row r="34" spans="1:14" ht="12.75" customHeight="1">
      <c r="A34" s="160"/>
      <c r="B34" s="161"/>
      <c r="C34" s="142"/>
      <c r="D34" s="143"/>
      <c r="E34" s="142"/>
      <c r="F34" s="143"/>
      <c r="G34" s="110"/>
      <c r="H34" s="34"/>
      <c r="I34" s="33"/>
      <c r="J34" s="34"/>
      <c r="K34" s="129"/>
      <c r="L34" s="130"/>
      <c r="M34" s="130"/>
      <c r="N34" s="131"/>
    </row>
    <row r="35" spans="1:14" ht="12.75" customHeight="1">
      <c r="A35" s="160"/>
      <c r="B35" s="161"/>
      <c r="C35" s="142"/>
      <c r="D35" s="143"/>
      <c r="E35" s="142"/>
      <c r="F35" s="143"/>
      <c r="G35" s="110"/>
      <c r="H35" s="34"/>
      <c r="I35" s="33"/>
      <c r="J35" s="34"/>
      <c r="K35" s="129"/>
      <c r="L35" s="130"/>
      <c r="M35" s="130"/>
      <c r="N35" s="131"/>
    </row>
    <row r="36" spans="1:14" ht="12.75" customHeight="1">
      <c r="A36" s="160"/>
      <c r="B36" s="161"/>
      <c r="C36" s="142"/>
      <c r="D36" s="143"/>
      <c r="E36" s="142"/>
      <c r="F36" s="143"/>
      <c r="G36" s="110"/>
      <c r="H36" s="34"/>
      <c r="I36" s="33"/>
      <c r="J36" s="34"/>
      <c r="K36" s="129"/>
      <c r="L36" s="130"/>
      <c r="M36" s="130"/>
      <c r="N36" s="131"/>
    </row>
    <row r="37" spans="1:14" ht="12.75" customHeight="1">
      <c r="A37" s="160"/>
      <c r="B37" s="161"/>
      <c r="C37" s="142"/>
      <c r="D37" s="143"/>
      <c r="E37" s="142"/>
      <c r="F37" s="143"/>
      <c r="G37" s="110"/>
      <c r="H37" s="34"/>
      <c r="I37" s="33"/>
      <c r="J37" s="34"/>
      <c r="K37" s="129"/>
      <c r="L37" s="130"/>
      <c r="M37" s="130"/>
      <c r="N37" s="131"/>
    </row>
    <row r="38" spans="1:14" ht="12.75" customHeight="1">
      <c r="A38" s="164"/>
      <c r="B38" s="165"/>
      <c r="C38" s="154"/>
      <c r="D38" s="155"/>
      <c r="E38" s="154"/>
      <c r="F38" s="155"/>
      <c r="G38" s="111"/>
      <c r="H38" s="39"/>
      <c r="I38" s="38"/>
      <c r="J38" s="39"/>
      <c r="K38" s="136"/>
      <c r="L38" s="137"/>
      <c r="M38" s="137"/>
      <c r="N38" s="138"/>
    </row>
    <row r="40" spans="7:11" ht="15.75">
      <c r="G40" s="27"/>
      <c r="I40" s="27"/>
      <c r="K40" s="27"/>
    </row>
    <row r="41" spans="6:10" ht="15.75">
      <c r="F41" s="40"/>
      <c r="H41" s="40"/>
      <c r="J41" s="40"/>
    </row>
    <row r="42" spans="6:10" ht="15.75">
      <c r="F42" s="40"/>
      <c r="H42" s="40"/>
      <c r="J42" s="40"/>
    </row>
  </sheetData>
  <sheetProtection sheet="1" objects="1" scenarios="1" selectLockedCells="1"/>
  <mergeCells count="52">
    <mergeCell ref="A28:B32"/>
    <mergeCell ref="A34:B38"/>
    <mergeCell ref="A4:B8"/>
    <mergeCell ref="A10:B14"/>
    <mergeCell ref="A16:B20"/>
    <mergeCell ref="A22:B26"/>
    <mergeCell ref="C34:D38"/>
    <mergeCell ref="E34:F38"/>
    <mergeCell ref="K37:N37"/>
    <mergeCell ref="C28:D32"/>
    <mergeCell ref="E28:F32"/>
    <mergeCell ref="G28:H32"/>
    <mergeCell ref="I28:J32"/>
    <mergeCell ref="K34:N34"/>
    <mergeCell ref="K38:N38"/>
    <mergeCell ref="K28:L32"/>
    <mergeCell ref="G22:H26"/>
    <mergeCell ref="I22:J26"/>
    <mergeCell ref="G16:H20"/>
    <mergeCell ref="I16:J20"/>
    <mergeCell ref="C16:D20"/>
    <mergeCell ref="E16:F20"/>
    <mergeCell ref="C22:D26"/>
    <mergeCell ref="E22:F26"/>
    <mergeCell ref="C10:D14"/>
    <mergeCell ref="E10:F14"/>
    <mergeCell ref="G10:H14"/>
    <mergeCell ref="I10:J14"/>
    <mergeCell ref="K4:L8"/>
    <mergeCell ref="M4:N8"/>
    <mergeCell ref="K10:L14"/>
    <mergeCell ref="M10:N14"/>
    <mergeCell ref="A1:N1"/>
    <mergeCell ref="K33:N33"/>
    <mergeCell ref="A2:B2"/>
    <mergeCell ref="C2:D2"/>
    <mergeCell ref="E2:F2"/>
    <mergeCell ref="G2:H2"/>
    <mergeCell ref="C4:D8"/>
    <mergeCell ref="I2:J2"/>
    <mergeCell ref="K2:L2"/>
    <mergeCell ref="M2:N2"/>
    <mergeCell ref="E4:F8"/>
    <mergeCell ref="M28:N32"/>
    <mergeCell ref="K35:N35"/>
    <mergeCell ref="K36:N36"/>
    <mergeCell ref="K22:L26"/>
    <mergeCell ref="M22:N26"/>
    <mergeCell ref="G4:H8"/>
    <mergeCell ref="I4:J8"/>
    <mergeCell ref="K16:L20"/>
    <mergeCell ref="M16:N20"/>
  </mergeCells>
  <conditionalFormatting sqref="N3 M3:M4 M9:N9 M10 M15:N15 M16 M21:N21 M22 M27:N27 M28 B3 A3:A4 A9:B9 A10 A15:B15 A16 A21:B21 A22 A27:B27 A28 A33:B33 A34">
    <cfRule type="expression" priority="1" dxfId="9" stopIfTrue="1">
      <formula>color="Orange"</formula>
    </cfRule>
    <cfRule type="expression" priority="2" dxfId="7" stopIfTrue="1">
      <formula>color="Blau"</formula>
    </cfRule>
    <cfRule type="expression" priority="3" dxfId="10" stopIfTrue="1">
      <formula>color="Grau"</formula>
    </cfRule>
  </conditionalFormatting>
  <conditionalFormatting sqref="G3 I3 E3 C3 K3 C9 E9 G9 I9 K9 C15 E15 G15 I15 K15 C21 E21 G21 I21 K21 C27 E27 G27 I27 K27 C33 E33">
    <cfRule type="expression" priority="4" dxfId="9" stopIfTrue="1">
      <formula>AND(C3="",color="Orange")</formula>
    </cfRule>
    <cfRule type="expression" priority="5" dxfId="7" stopIfTrue="1">
      <formula>AND(C3="",color="Blau")</formula>
    </cfRule>
    <cfRule type="expression" priority="6" dxfId="8" stopIfTrue="1">
      <formula>AND(C3="",color="Grau")</formula>
    </cfRule>
  </conditionalFormatting>
  <conditionalFormatting sqref="D3 F3 H3 J3 L3 D9 F9 H9 J9 L9 D15 F15 H15 J15 L15 D21 F21 H21 J21 L21 D27 F27 H27 J27 L27 D33 F33">
    <cfRule type="expression" priority="7" dxfId="9" stopIfTrue="1">
      <formula>AND(C3="",color="Orange")</formula>
    </cfRule>
    <cfRule type="expression" priority="8" dxfId="7" stopIfTrue="1">
      <formula>AND(C3="",color="Blau")</formula>
    </cfRule>
    <cfRule type="expression" priority="9" dxfId="8" stopIfTrue="1">
      <formula>AND(C3="",color="Grau")</formula>
    </cfRule>
  </conditionalFormatting>
  <conditionalFormatting sqref="C4:L8 C10:L14 C16:L20 C22:L26 C28:L32 C34:F38">
    <cfRule type="expression" priority="10" dxfId="9" stopIfTrue="1">
      <formula>AND(C3="",color="Orange")</formula>
    </cfRule>
    <cfRule type="expression" priority="11" dxfId="7" stopIfTrue="1">
      <formula>AND(C3="",color="Blau")</formula>
    </cfRule>
    <cfRule type="expression" priority="12" dxfId="8" stopIfTrue="1">
      <formula>AND(C3="",color="Grau")</formula>
    </cfRule>
  </conditionalFormatting>
  <conditionalFormatting sqref="A2:N2">
    <cfRule type="expression" priority="13" dxfId="3" stopIfTrue="1">
      <formula>color="Orange"</formula>
    </cfRule>
    <cfRule type="expression" priority="14" dxfId="4" stopIfTrue="1">
      <formula>color="Blau"</formula>
    </cfRule>
    <cfRule type="expression" priority="15" dxfId="5" stopIfTrue="1">
      <formula>color="Grau"</formula>
    </cfRule>
  </conditionalFormatting>
  <printOptions horizontalCentered="1" vertic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r:id="rId2"/>
  <ignoredErrors>
    <ignoredError sqref="B9:B39 B3 L35:N39 L3:N33 C15:C39 C3:C9 D15:D39 D3:D9 E3:J39 K3:K33 K35:K3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Eckl-IT-Consulting [Excel-Inside Solutions]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Eckl</dc:creator>
  <cp:keywords/>
  <dc:description/>
  <cp:lastModifiedBy> Alois Eckl</cp:lastModifiedBy>
  <cp:lastPrinted>2011-10-11T10:32:43Z</cp:lastPrinted>
  <dcterms:created xsi:type="dcterms:W3CDTF">2009-05-25T14:22:37Z</dcterms:created>
  <dcterms:modified xsi:type="dcterms:W3CDTF">2011-10-11T12:29:14Z</dcterms:modified>
  <cp:category/>
  <cp:version/>
  <cp:contentType/>
  <cp:contentStatus/>
</cp:coreProperties>
</file>